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15" windowWidth="14535" windowHeight="12555"/>
  </bookViews>
  <sheets>
    <sheet name="SCI " sheetId="7" r:id="rId1"/>
    <sheet name="SCI" sheetId="5" state="hidden" r:id="rId2"/>
    <sheet name="SFP" sheetId="1" r:id="rId3"/>
    <sheet name="EQUITY" sheetId="6" r:id="rId4"/>
    <sheet name="SCF" sheetId="4" r:id="rId5"/>
    <sheet name="Sheet1" sheetId="8" state="hidden" r:id="rId6"/>
  </sheets>
  <definedNames>
    <definedName name="_xlnm.Print_Area" localSheetId="3">EQUITY!$A$1:$G$43</definedName>
    <definedName name="_xlnm.Print_Area" localSheetId="4">SCF!$A$1:$F$70</definedName>
    <definedName name="_xlnm.Print_Area" localSheetId="1">SCI!$A$1:$M$42</definedName>
    <definedName name="_xlnm.Print_Area" localSheetId="2">SFP!$A$1:$H$58</definedName>
  </definedNames>
  <calcPr calcId="144525"/>
</workbook>
</file>

<file path=xl/calcChain.xml><?xml version="1.0" encoding="utf-8"?>
<calcChain xmlns="http://schemas.openxmlformats.org/spreadsheetml/2006/main">
  <c r="D23" i="1" l="1"/>
  <c r="D21" i="1"/>
  <c r="D25" i="4" l="1"/>
  <c r="D44" i="4"/>
  <c r="B44" i="4"/>
  <c r="D51" i="1"/>
  <c r="D41" i="1"/>
  <c r="K13" i="7" l="1"/>
  <c r="J13" i="7"/>
  <c r="G20" i="7" l="1"/>
  <c r="B36" i="4" l="1"/>
  <c r="C34" i="6" l="1"/>
  <c r="F33" i="6"/>
  <c r="B34" i="6"/>
  <c r="F46" i="1" l="1"/>
  <c r="F48" i="1" s="1"/>
  <c r="F44" i="1"/>
  <c r="F38" i="1"/>
  <c r="F33" i="1"/>
  <c r="F51" i="1" s="1"/>
  <c r="F24" i="1"/>
  <c r="F26" i="1" s="1"/>
  <c r="F17" i="1"/>
  <c r="E18" i="6"/>
  <c r="D18" i="6"/>
  <c r="C18" i="6"/>
  <c r="B18" i="6"/>
  <c r="B61" i="4" l="1"/>
  <c r="B63" i="4" s="1"/>
  <c r="A5" i="6" l="1"/>
  <c r="A5" i="4"/>
  <c r="D44" i="1"/>
  <c r="D31" i="6"/>
  <c r="D34" i="6" s="1"/>
  <c r="D24" i="1" l="1"/>
  <c r="D36" i="4" l="1"/>
  <c r="D30" i="1" l="1"/>
  <c r="D31" i="4"/>
  <c r="J18" i="7" l="1"/>
  <c r="J23" i="7" l="1"/>
  <c r="J25" i="7" l="1"/>
  <c r="J31" i="7" s="1"/>
  <c r="B15" i="4"/>
  <c r="G37" i="8"/>
  <c r="G36" i="8"/>
  <c r="F35" i="8"/>
  <c r="F38" i="8" s="1"/>
  <c r="E35" i="8"/>
  <c r="E38" i="8" s="1"/>
  <c r="D35" i="8"/>
  <c r="D38" i="8" s="1"/>
  <c r="C35" i="8"/>
  <c r="C38" i="8" s="1"/>
  <c r="B35" i="8"/>
  <c r="B38" i="8" s="1"/>
  <c r="G34" i="8"/>
  <c r="G33" i="8"/>
  <c r="G32" i="8"/>
  <c r="G31" i="8"/>
  <c r="E19" i="8"/>
  <c r="D19" i="8"/>
  <c r="C19" i="8"/>
  <c r="B19" i="8"/>
  <c r="G18" i="8"/>
  <c r="F16" i="8"/>
  <c r="J28" i="7" l="1"/>
  <c r="J34" i="7" s="1"/>
  <c r="F17" i="6"/>
  <c r="G35" i="8"/>
  <c r="G38" i="8" s="1"/>
  <c r="G16" i="8"/>
  <c r="K18" i="7"/>
  <c r="H18" i="7"/>
  <c r="H23" i="7" s="1"/>
  <c r="H25" i="7" s="1"/>
  <c r="H31" i="7" s="1"/>
  <c r="G18" i="7"/>
  <c r="G23" i="7" s="1"/>
  <c r="G25" i="7" s="1"/>
  <c r="G31" i="7" l="1"/>
  <c r="G28" i="7"/>
  <c r="G34" i="7" s="1"/>
  <c r="K23" i="7"/>
  <c r="K25" i="7" s="1"/>
  <c r="E31" i="6" s="1"/>
  <c r="E34" i="6" s="1"/>
  <c r="H28" i="7"/>
  <c r="H34" i="7" s="1"/>
  <c r="F31" i="6" l="1"/>
  <c r="K31" i="7"/>
  <c r="K28" i="7"/>
  <c r="K34" i="7" s="1"/>
  <c r="G18" i="5"/>
  <c r="G23" i="5" s="1"/>
  <c r="G25" i="5" s="1"/>
  <c r="F16" i="6" l="1"/>
  <c r="F18" i="6" s="1"/>
  <c r="D31" i="1"/>
  <c r="G28" i="5"/>
  <c r="G34" i="5" s="1"/>
  <c r="G31" i="5"/>
  <c r="I20" i="5"/>
  <c r="D33" i="1" l="1"/>
  <c r="B38" i="4"/>
  <c r="B31" i="4"/>
  <c r="J18" i="5" l="1"/>
  <c r="F30" i="6"/>
  <c r="F34" i="6" s="1"/>
  <c r="I18" i="5"/>
  <c r="I23" i="5" s="1"/>
  <c r="D38" i="1"/>
  <c r="D46" i="1" s="1"/>
  <c r="D48" i="1" s="1"/>
  <c r="F18" i="5"/>
  <c r="D17" i="1"/>
  <c r="D26" i="1" s="1"/>
  <c r="D30" i="4"/>
  <c r="D33" i="4" s="1"/>
  <c r="D38" i="4"/>
  <c r="J23" i="5" l="1"/>
  <c r="F23" i="5"/>
  <c r="I25" i="5"/>
  <c r="F17" i="8" s="1"/>
  <c r="B25" i="4"/>
  <c r="B30" i="4" s="1"/>
  <c r="B33" i="4" s="1"/>
  <c r="B46" i="4" s="1"/>
  <c r="D46" i="4"/>
  <c r="D55" i="4" s="1"/>
  <c r="I31" i="5" l="1"/>
  <c r="B55" i="4"/>
  <c r="G17" i="8"/>
  <c r="G19" i="8" s="1"/>
  <c r="F19" i="8"/>
  <c r="J25" i="5"/>
  <c r="F25" i="5"/>
  <c r="I28" i="5"/>
  <c r="J31" i="5" l="1"/>
  <c r="J28" i="5"/>
  <c r="F28" i="5"/>
  <c r="F31" i="5"/>
  <c r="I34" i="5"/>
  <c r="J34" i="5" l="1"/>
  <c r="F34" i="5"/>
</calcChain>
</file>

<file path=xl/comments1.xml><?xml version="1.0" encoding="utf-8"?>
<comments xmlns="http://schemas.openxmlformats.org/spreadsheetml/2006/main">
  <authors>
    <author>LEONG SWEE YIN</author>
  </authors>
  <commentList>
    <comment ref="G13" authorId="0">
      <text>
        <r>
          <rPr>
            <b/>
            <sz val="9"/>
            <color indexed="81"/>
            <rFont val="Tahoma"/>
            <family val="2"/>
          </rPr>
          <t>LEONG SWEE YIN:</t>
        </r>
        <r>
          <rPr>
            <sz val="9"/>
            <color indexed="81"/>
            <rFont val="Tahoma"/>
            <family val="2"/>
          </rPr>
          <t xml:space="preserve">
Follow 4th QR reuslt.
</t>
        </r>
      </text>
    </comment>
    <comment ref="J13" authorId="0">
      <text>
        <r>
          <rPr>
            <b/>
            <sz val="9"/>
            <color indexed="81"/>
            <rFont val="Tahoma"/>
            <family val="2"/>
          </rPr>
          <t>LEONG SWEE YIN:</t>
        </r>
        <r>
          <rPr>
            <sz val="9"/>
            <color indexed="81"/>
            <rFont val="Tahoma"/>
            <family val="2"/>
          </rPr>
          <t xml:space="preserve">
Follow 4th QR result.</t>
        </r>
      </text>
    </comment>
    <comment ref="J19" authorId="0">
      <text>
        <r>
          <rPr>
            <b/>
            <sz val="9"/>
            <color indexed="81"/>
            <rFont val="Tahoma"/>
            <family val="2"/>
          </rPr>
          <t>LEONG SWEE YIN:</t>
        </r>
        <r>
          <rPr>
            <sz val="9"/>
            <color indexed="81"/>
            <rFont val="Tahoma"/>
            <family val="2"/>
          </rPr>
          <t xml:space="preserve">
Changed to 624.
</t>
        </r>
      </text>
    </comment>
    <comment ref="G20" authorId="0">
      <text>
        <r>
          <rPr>
            <b/>
            <sz val="9"/>
            <color indexed="81"/>
            <rFont val="Tahoma"/>
            <family val="2"/>
          </rPr>
          <t>LEONG SWEE YIN:</t>
        </r>
        <r>
          <rPr>
            <sz val="9"/>
            <color indexed="81"/>
            <rFont val="Tahoma"/>
            <family val="2"/>
          </rPr>
          <t xml:space="preserve">
Changed to (2,402).</t>
        </r>
      </text>
    </comment>
    <comment ref="J20" authorId="0">
      <text>
        <r>
          <rPr>
            <b/>
            <sz val="9"/>
            <color indexed="81"/>
            <rFont val="Tahoma"/>
            <family val="2"/>
          </rPr>
          <t>LEONG SWEE YIN:</t>
        </r>
        <r>
          <rPr>
            <sz val="9"/>
            <color indexed="81"/>
            <rFont val="Tahoma"/>
            <family val="2"/>
          </rPr>
          <t xml:space="preserve">
Changed to (8,516).</t>
        </r>
      </text>
    </comment>
    <comment ref="G24" authorId="0">
      <text>
        <r>
          <rPr>
            <b/>
            <sz val="9"/>
            <color indexed="81"/>
            <rFont val="Tahoma"/>
            <family val="2"/>
          </rPr>
          <t>LEONG SWEE YIN:</t>
        </r>
        <r>
          <rPr>
            <sz val="9"/>
            <color indexed="81"/>
            <rFont val="Tahoma"/>
            <family val="2"/>
          </rPr>
          <t xml:space="preserve">
Changed to 386</t>
        </r>
      </text>
    </comment>
    <comment ref="J24" authorId="0">
      <text>
        <r>
          <rPr>
            <b/>
            <sz val="9"/>
            <color indexed="81"/>
            <rFont val="Tahoma"/>
            <family val="2"/>
          </rPr>
          <t>LEONG SWEE YIN:</t>
        </r>
        <r>
          <rPr>
            <sz val="9"/>
            <color indexed="81"/>
            <rFont val="Tahoma"/>
            <family val="2"/>
          </rPr>
          <t xml:space="preserve">
Changed to (1,700)
</t>
        </r>
      </text>
    </comment>
    <comment ref="G37" authorId="0">
      <text>
        <r>
          <rPr>
            <b/>
            <sz val="9"/>
            <color indexed="81"/>
            <rFont val="Tahoma"/>
            <family val="2"/>
          </rPr>
          <t>LEONG SWEE YIN:</t>
        </r>
        <r>
          <rPr>
            <sz val="9"/>
            <color indexed="81"/>
            <rFont val="Tahoma"/>
            <family val="2"/>
          </rPr>
          <t xml:space="preserve">
Changed to 0.93</t>
        </r>
      </text>
    </comment>
    <comment ref="J37" authorId="0">
      <text>
        <r>
          <rPr>
            <b/>
            <sz val="9"/>
            <color indexed="81"/>
            <rFont val="Tahoma"/>
            <family val="2"/>
          </rPr>
          <t>LEONG SWEE YIN:</t>
        </r>
        <r>
          <rPr>
            <sz val="9"/>
            <color indexed="81"/>
            <rFont val="Tahoma"/>
            <family val="2"/>
          </rPr>
          <t xml:space="preserve">
Changed to 2.31</t>
        </r>
      </text>
    </comment>
    <comment ref="G38" authorId="0">
      <text>
        <r>
          <rPr>
            <b/>
            <sz val="9"/>
            <color indexed="81"/>
            <rFont val="Tahoma"/>
            <family val="2"/>
          </rPr>
          <t>LEONG SWEE YIN:</t>
        </r>
        <r>
          <rPr>
            <sz val="9"/>
            <color indexed="81"/>
            <rFont val="Tahoma"/>
            <family val="2"/>
          </rPr>
          <t xml:space="preserve">
Changed to 0.93</t>
        </r>
      </text>
    </comment>
    <comment ref="J38" authorId="0">
      <text>
        <r>
          <rPr>
            <b/>
            <sz val="9"/>
            <color indexed="81"/>
            <rFont val="Tahoma"/>
            <family val="2"/>
          </rPr>
          <t>LEONG SWEE YIN:</t>
        </r>
        <r>
          <rPr>
            <sz val="9"/>
            <color indexed="81"/>
            <rFont val="Tahoma"/>
            <family val="2"/>
          </rPr>
          <t xml:space="preserve">
Changed to 2.30</t>
        </r>
      </text>
    </comment>
  </commentList>
</comments>
</file>

<file path=xl/comments2.xml><?xml version="1.0" encoding="utf-8"?>
<comments xmlns="http://schemas.openxmlformats.org/spreadsheetml/2006/main">
  <authors>
    <author>LEONG SWEE YIN</author>
  </authors>
  <commentList>
    <comment ref="F36" authorId="0">
      <text>
        <r>
          <rPr>
            <b/>
            <sz val="9"/>
            <color indexed="81"/>
            <rFont val="Tahoma"/>
            <family val="2"/>
          </rPr>
          <t>LEONG SWEE YIN:</t>
        </r>
        <r>
          <rPr>
            <sz val="9"/>
            <color indexed="81"/>
            <rFont val="Tahoma"/>
            <family val="2"/>
          </rPr>
          <t xml:space="preserve">
Amended to 8,110</t>
        </r>
      </text>
    </comment>
  </commentList>
</comments>
</file>

<file path=xl/sharedStrings.xml><?xml version="1.0" encoding="utf-8"?>
<sst xmlns="http://schemas.openxmlformats.org/spreadsheetml/2006/main" count="299" uniqueCount="166">
  <si>
    <t>TOTAL EQUITY AND LIABILITIES</t>
  </si>
  <si>
    <t xml:space="preserve">Borrowings </t>
  </si>
  <si>
    <t>Current liabilities</t>
  </si>
  <si>
    <t>Deferred tax liabilities</t>
  </si>
  <si>
    <t>Borrowings</t>
  </si>
  <si>
    <t>Non-current liabilities</t>
  </si>
  <si>
    <t>Share capital</t>
  </si>
  <si>
    <t>EQUITY AND LIABILITIES</t>
  </si>
  <si>
    <t>TOTAL ASSETS</t>
  </si>
  <si>
    <t>Cash and bank balances</t>
  </si>
  <si>
    <t>Inventories</t>
  </si>
  <si>
    <t>Current assets</t>
  </si>
  <si>
    <t>Property, plant and equipment</t>
  </si>
  <si>
    <t>Non-current assets</t>
  </si>
  <si>
    <t xml:space="preserve">ASSETS </t>
  </si>
  <si>
    <t>RM'000</t>
  </si>
  <si>
    <t>(The figures have not been audited)</t>
  </si>
  <si>
    <t>(Incorporated in Malaysia)</t>
  </si>
  <si>
    <t xml:space="preserve">  Diluted</t>
  </si>
  <si>
    <t xml:space="preserve">  Basic</t>
  </si>
  <si>
    <t>Earnings per share (sen)</t>
  </si>
  <si>
    <t>FINANCE COSTS</t>
  </si>
  <si>
    <t>OTHER INCOME</t>
  </si>
  <si>
    <t>GROSS PROFIT</t>
  </si>
  <si>
    <t>COST OF SALES</t>
  </si>
  <si>
    <t xml:space="preserve">TO DATE </t>
  </si>
  <si>
    <t>QUARTER</t>
  </si>
  <si>
    <t>CORRESPONDING</t>
  </si>
  <si>
    <t>YEAR</t>
  </si>
  <si>
    <t>PRECEDING YEAR</t>
  </si>
  <si>
    <t>CURRENT</t>
  </si>
  <si>
    <t>CUMULATIVE QUARTER</t>
  </si>
  <si>
    <t>INDIVIDUAL QUARTER</t>
  </si>
  <si>
    <t xml:space="preserve">PROFITS </t>
  </si>
  <si>
    <t>CAPITAL</t>
  </si>
  <si>
    <t>TOTAL</t>
  </si>
  <si>
    <t>RETAINED</t>
  </si>
  <si>
    <t xml:space="preserve">SHARE </t>
  </si>
  <si>
    <t>CONDENSED CONSOLIDATED STATEMENT OF CHANGES IN EQUITY</t>
  </si>
  <si>
    <t>CASH FLOWS FROM FINANCING ACTIVITIES</t>
  </si>
  <si>
    <t>Interest received</t>
  </si>
  <si>
    <t>CASH FLOWS FROM INVESTING ACTIVITIES</t>
  </si>
  <si>
    <t>Tax paid</t>
  </si>
  <si>
    <t>Interest paid</t>
  </si>
  <si>
    <t>Operating profit before working capital changes</t>
  </si>
  <si>
    <t>Interest income</t>
  </si>
  <si>
    <t>Adjustments for:</t>
  </si>
  <si>
    <t>Profit before tax</t>
  </si>
  <si>
    <t>CASH FLOWS FROM OPERATING ACTIVITIES</t>
  </si>
  <si>
    <t>REVENUE</t>
  </si>
  <si>
    <t>RESERVE</t>
  </si>
  <si>
    <t>TOTAL EQUITY</t>
  </si>
  <si>
    <t>TOTAL LIABILITIES</t>
  </si>
  <si>
    <t xml:space="preserve">WARRANT </t>
  </si>
  <si>
    <t>EXCHANGE</t>
  </si>
  <si>
    <t xml:space="preserve">TRANSLATION </t>
  </si>
  <si>
    <t>Prepaid lease payments for land</t>
  </si>
  <si>
    <t xml:space="preserve">QUARTER </t>
  </si>
  <si>
    <t xml:space="preserve">PERIOD </t>
  </si>
  <si>
    <t xml:space="preserve">PERIOD  </t>
  </si>
  <si>
    <t>Amortisation of prepaid lease payments for land</t>
  </si>
  <si>
    <t>KARYON INDUSTRIES BERHAD (Company No: 612797-T)</t>
  </si>
  <si>
    <t xml:space="preserve">CONDENSED CONSOLIDATED STATEMENT OF COMPREHENSIVE INCOME </t>
  </si>
  <si>
    <t>ADMINISTRATIVE AND OPERATING EXPENSES</t>
  </si>
  <si>
    <t>CONDENSED CONSOLIDATED STATEMENT OF FINANCIAL POSITION</t>
  </si>
  <si>
    <t xml:space="preserve">(The unaudited Condensed Consolidated Statement of Financial Position should be read in conjunction with the audited financial statements for the </t>
  </si>
  <si>
    <t xml:space="preserve">(The unaudited Condensed Consolidated Statement of Comprehensive Income should be read in conjunction with the audited financial statements for the </t>
  </si>
  <si>
    <t>CONDENSED CONSOLIDATED STATEMENT OF CASH FLOWS</t>
  </si>
  <si>
    <t>Trade and other receivables</t>
  </si>
  <si>
    <t>Cash and cash equivalents</t>
  </si>
  <si>
    <t>Trade and other payables</t>
  </si>
  <si>
    <t>Reserves</t>
  </si>
  <si>
    <t>PROFIT BEFORE TAX</t>
  </si>
  <si>
    <t>Profit attributable to:</t>
  </si>
  <si>
    <t>Note:</t>
  </si>
  <si>
    <t>Owners of the parent</t>
  </si>
  <si>
    <t>Net assets per share attributable to owners of the parent (RM)</t>
  </si>
  <si>
    <t>Equity attributable to owners of the parent</t>
  </si>
  <si>
    <t>ATTRIBUTABLE TO OWNERS OF THE PARENT</t>
  </si>
  <si>
    <t xml:space="preserve">Foreign currency translation </t>
  </si>
  <si>
    <t>Total comprehensive income attributable to:</t>
  </si>
  <si>
    <t>Depreciation on property, plant and equipment</t>
  </si>
  <si>
    <t>SHARE</t>
  </si>
  <si>
    <t>PREMIUM</t>
  </si>
  <si>
    <t>Issue of shares on conversion of warrants</t>
  </si>
  <si>
    <t xml:space="preserve">CASH AND CASH EQUIVALENTS AT BEGINNING OF THE </t>
  </si>
  <si>
    <t>CASH AND CASH EQUIVALENTS AT THE END OF THE</t>
  </si>
  <si>
    <t xml:space="preserve">Cash and cash equivalents included in the statement of cash flows comprise of the following: </t>
  </si>
  <si>
    <t>Bonus issue expenses</t>
  </si>
  <si>
    <t>Bonus issue</t>
  </si>
  <si>
    <t>Net changes in inventories</t>
  </si>
  <si>
    <t>Net changes in trade and other receivables</t>
  </si>
  <si>
    <t>Net changes in trade and other payables</t>
  </si>
  <si>
    <t>1) Cash and cash equivalents</t>
  </si>
  <si>
    <t xml:space="preserve">(The unaudited Condensed Consolidated Statement of Changes in Equity should be read in conjunction with the audited financial statements for the </t>
  </si>
  <si>
    <t xml:space="preserve">Purchase of property, plant and equipment </t>
  </si>
  <si>
    <t>Balance as at 01.01.2012</t>
  </si>
  <si>
    <t xml:space="preserve">(The unaudited Condensed Consolidated Statement of Cash Flows should be read in conjunction with the audited financial statements for the financial year </t>
  </si>
  <si>
    <t>Interest expenses</t>
  </si>
  <si>
    <t>TAX EXPENSE</t>
  </si>
  <si>
    <t>UNAUDITED</t>
  </si>
  <si>
    <t>AUDITED</t>
  </si>
  <si>
    <t>Balance as at 01.01.2013</t>
  </si>
  <si>
    <t>OTHER COMPREHENSIVE INCOME/(LOSS)</t>
  </si>
  <si>
    <t xml:space="preserve">Dividend paid </t>
  </si>
  <si>
    <t>SHARE OF PROFIT IN A JOINTLY CONTROLLED ENTITY</t>
  </si>
  <si>
    <t>FOR THE 4TH QUARTER ENDED 31 DECEMBER 2013</t>
  </si>
  <si>
    <t>31/12/13</t>
  </si>
  <si>
    <t>31/12/12</t>
  </si>
  <si>
    <t>Balance as at 31.12.2013</t>
  </si>
  <si>
    <t>Balance as at 31.12.2012</t>
  </si>
  <si>
    <t>Quarter ended 31 December 2013</t>
  </si>
  <si>
    <t>Quarter ended 31 December 2012</t>
  </si>
  <si>
    <t>Total comprehensive income for the year</t>
  </si>
  <si>
    <t>NET PROFIT FOR THE YEAR</t>
  </si>
  <si>
    <t>TOTAL COMPREHENSIVE INCOME FOR THE YEAR</t>
  </si>
  <si>
    <t>financial year ended 31 December 2012 and the accompanying explanatory notes attached to this interim financial statements on page 5-17)</t>
  </si>
  <si>
    <t>CONDENSED CONSOLIDATED STATEMENT OF PROFIT OR LOSS AND OTHER COMPREHENSIVE INCOME</t>
  </si>
  <si>
    <t>Current tax assets</t>
  </si>
  <si>
    <t>Current tax liabilities</t>
  </si>
  <si>
    <t>EARNINGS</t>
  </si>
  <si>
    <t>Net changes in deposits</t>
  </si>
  <si>
    <t>Less: Deposits pledged with licensed banks</t>
  </si>
  <si>
    <t>Balance as at 01.01.2014</t>
  </si>
  <si>
    <t>Proceeds from issuance of shares - ESOS</t>
  </si>
  <si>
    <t>Investment in a joint venture</t>
  </si>
  <si>
    <t xml:space="preserve">YEAR </t>
  </si>
  <si>
    <t>TO DATE</t>
  </si>
  <si>
    <t>Total comprehensive income for the period</t>
  </si>
  <si>
    <t>Transaction with owners</t>
  </si>
  <si>
    <t>As at 31/12/14</t>
  </si>
  <si>
    <t xml:space="preserve"> </t>
  </si>
  <si>
    <t>Drawdown of bankers' acceptances</t>
  </si>
  <si>
    <t>TAXATION</t>
  </si>
  <si>
    <t>Balance as at 01.01.2015</t>
  </si>
  <si>
    <t xml:space="preserve"> - Exercise of ESOS</t>
  </si>
  <si>
    <t>PROFIT FOR THE FINANCIAL PERIOD</t>
  </si>
  <si>
    <t>TOTAL COMPREHENSIVE INCOME FOR THE PERIOD</t>
  </si>
  <si>
    <t>FINANCIAL PERIOD</t>
  </si>
  <si>
    <t>FINANCIAL PERIOD (Note 1)</t>
  </si>
  <si>
    <t>Cash and bank balances at end of the period</t>
  </si>
  <si>
    <t>OTHER COMPREHENSIVE INCOME / (LOSS)</t>
  </si>
  <si>
    <t>FOR THE 2ND QUARTER ENDED 30 JUNE 2015</t>
  </si>
  <si>
    <t>30/06/15</t>
  </si>
  <si>
    <t>30/06/14</t>
  </si>
  <si>
    <t>AS AT 30 JUNE 2015</t>
  </si>
  <si>
    <t>As at 30/06/15</t>
  </si>
  <si>
    <t>Quarter ended 30 June 2014</t>
  </si>
  <si>
    <t>Balance as at 30.06.2014</t>
  </si>
  <si>
    <t>Share of (profit) / loss of a joint venture</t>
  </si>
  <si>
    <t>Drawdown  / (repayment) of term loans</t>
  </si>
  <si>
    <t xml:space="preserve">Bad debts recovery </t>
  </si>
  <si>
    <t>SHARE OF PROFIT/(LOSS) OF A JOINT VENTURE</t>
  </si>
  <si>
    <t>Quarter ended 30 June 2015</t>
  </si>
  <si>
    <t>Balance as at 30.06.2015</t>
  </si>
  <si>
    <t>Unrealised loss on foreign exchange</t>
  </si>
  <si>
    <t xml:space="preserve">EFFECTS OF EXCHANGE RATE CHANGES ON CASH &amp; CASH </t>
  </si>
  <si>
    <t>EQUIVALENTS</t>
  </si>
  <si>
    <t>NET CASH USED IN INVESTING ACTIVITIES</t>
  </si>
  <si>
    <t>NET CASH FROM/(USED IN) FINANCING ACTIVITIES</t>
  </si>
  <si>
    <t>NET DECREASE IN CASH AND CASH EQUIVALENTS</t>
  </si>
  <si>
    <t>financial year ended 31 December 2014 and the accompanying explanatory notes attached to this interim financial statements on page 5-15)</t>
  </si>
  <si>
    <t>ended 31 December 2014 and the accompanying explanatory notes attached to this interim financial statements on page 5-15)</t>
  </si>
  <si>
    <t>CASH FROM/(USED IN) OPERATIONS</t>
  </si>
  <si>
    <t>NET CASH FROM/(USED IN) OPERATING ACTIVITIES</t>
  </si>
  <si>
    <t>(The unaudited Condensed Consolidated Statement of Financial Position should be read in conjunction with the audited financial statements for the financial year ended 31 December 2014 and the accompanying explanatory notes attached to this interim financial statements on page 5-15)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</si>
</sst>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0000_);_(* \(#,##0.00000\);_(* &quot;-&quot;??_);_(@_)"/>
  </numFmts>
  <fonts count="10" x14ac:knownFonts="1">
    <font>
      <sz val="10"/>
      <name val="Arial"/>
    </font>
    <font>
      <sz val="10"/>
      <name val="Arial"/>
      <family val="2"/>
    </font>
    <font>
      <sz val="12"/>
      <name val="Times New Roman"/>
      <family val="1"/>
    </font>
    <font>
      <b/>
      <sz val="12"/>
      <name val="Times New Roman"/>
      <family val="1"/>
    </font>
    <font>
      <b/>
      <u/>
      <sz val="12"/>
      <name val="Times New Roman"/>
      <family val="1"/>
    </font>
    <font>
      <u/>
      <sz val="12"/>
      <name val="Times New Roman"/>
      <family val="1"/>
    </font>
    <font>
      <i/>
      <sz val="12"/>
      <name val="Times New Roman"/>
      <family val="1"/>
    </font>
    <font>
      <b/>
      <sz val="12"/>
      <color rgb="FFFF0000"/>
      <name val="Times New Roman"/>
      <family val="1"/>
    </font>
    <font>
      <sz val="9"/>
      <color indexed="81"/>
      <name val="Tahoma"/>
      <family val="2"/>
    </font>
    <font>
      <b/>
      <sz val="9"/>
      <color indexed="81"/>
      <name val="Tahoma"/>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2" fillId="0" borderId="0" xfId="0" applyFont="1" applyFill="1"/>
    <xf numFmtId="0" fontId="4" fillId="0" borderId="0" xfId="0" applyFont="1" applyFill="1" applyAlignment="1">
      <alignment horizontal="centerContinuous"/>
    </xf>
    <xf numFmtId="0" fontId="3" fillId="0" borderId="0" xfId="0" applyFont="1" applyFill="1" applyAlignment="1">
      <alignment horizontal="center"/>
    </xf>
    <xf numFmtId="0" fontId="4" fillId="0" borderId="0" xfId="0" applyFont="1" applyFill="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2" fillId="0" borderId="2" xfId="0" applyFont="1" applyFill="1" applyBorder="1"/>
    <xf numFmtId="43" fontId="2" fillId="0" borderId="0" xfId="1" applyFont="1" applyFill="1"/>
    <xf numFmtId="164" fontId="2" fillId="0" borderId="0" xfId="0" applyNumberFormat="1" applyFont="1" applyFill="1"/>
    <xf numFmtId="0" fontId="2" fillId="0" borderId="0" xfId="0" applyFont="1" applyFill="1" applyBorder="1"/>
    <xf numFmtId="164" fontId="2" fillId="0" borderId="0" xfId="1" applyNumberFormat="1" applyFont="1" applyFill="1"/>
    <xf numFmtId="43" fontId="2" fillId="0" borderId="0" xfId="0" applyNumberFormat="1" applyFont="1" applyFill="1"/>
    <xf numFmtId="43" fontId="3" fillId="0" borderId="0" xfId="0" applyNumberFormat="1" applyFont="1" applyFill="1" applyBorder="1" applyAlignment="1">
      <alignment horizontal="left"/>
    </xf>
    <xf numFmtId="43" fontId="2" fillId="0" borderId="0" xfId="0" applyNumberFormat="1" applyFont="1" applyFill="1" applyBorder="1"/>
    <xf numFmtId="37" fontId="2" fillId="0" borderId="0" xfId="0" applyNumberFormat="1" applyFont="1" applyFill="1" applyBorder="1"/>
    <xf numFmtId="37" fontId="3" fillId="0" borderId="3" xfId="0" applyNumberFormat="1" applyFont="1" applyFill="1" applyBorder="1" applyAlignment="1">
      <alignment horizontal="center"/>
    </xf>
    <xf numFmtId="37" fontId="3" fillId="0" borderId="4" xfId="0" applyNumberFormat="1" applyFont="1" applyFill="1" applyBorder="1" applyAlignment="1">
      <alignment horizontal="center"/>
    </xf>
    <xf numFmtId="41" fontId="2" fillId="0" borderId="0" xfId="0" applyNumberFormat="1" applyFont="1" applyFill="1" applyBorder="1"/>
    <xf numFmtId="43" fontId="3" fillId="0" borderId="0" xfId="0" applyNumberFormat="1" applyFont="1" applyFill="1" applyBorder="1"/>
    <xf numFmtId="41" fontId="2" fillId="0" borderId="1" xfId="0" applyNumberFormat="1" applyFont="1" applyFill="1" applyBorder="1"/>
    <xf numFmtId="41" fontId="2" fillId="0" borderId="2" xfId="0" applyNumberFormat="1" applyFont="1" applyFill="1" applyBorder="1"/>
    <xf numFmtId="41" fontId="2" fillId="0" borderId="5" xfId="0" applyNumberFormat="1" applyFont="1" applyFill="1" applyBorder="1"/>
    <xf numFmtId="41" fontId="3" fillId="0" borderId="0" xfId="0" applyNumberFormat="1" applyFont="1" applyFill="1" applyBorder="1"/>
    <xf numFmtId="1" fontId="2" fillId="0" borderId="0" xfId="0" applyNumberFormat="1" applyFont="1" applyFill="1" applyBorder="1" applyAlignment="1">
      <alignment horizontal="right"/>
    </xf>
    <xf numFmtId="0" fontId="3" fillId="0" borderId="9" xfId="0" applyFont="1" applyFill="1" applyBorder="1" applyAlignment="1">
      <alignment horizontal="center"/>
    </xf>
    <xf numFmtId="0" fontId="2" fillId="0" borderId="9" xfId="0" applyFont="1" applyFill="1" applyBorder="1"/>
    <xf numFmtId="0" fontId="4" fillId="0" borderId="2" xfId="0" applyFont="1" applyFill="1" applyBorder="1" applyAlignment="1">
      <alignment horizontal="center"/>
    </xf>
    <xf numFmtId="0" fontId="4" fillId="0" borderId="9" xfId="0" applyFont="1" applyFill="1" applyBorder="1" applyAlignment="1">
      <alignment horizontal="center"/>
    </xf>
    <xf numFmtId="164" fontId="2" fillId="0" borderId="2" xfId="1" applyNumberFormat="1" applyFont="1" applyFill="1" applyBorder="1" applyAlignment="1">
      <alignment horizontal="right"/>
    </xf>
    <xf numFmtId="164" fontId="2" fillId="0" borderId="9" xfId="1" applyNumberFormat="1" applyFont="1" applyFill="1" applyBorder="1" applyAlignment="1">
      <alignment horizontal="right"/>
    </xf>
    <xf numFmtId="164" fontId="2" fillId="0" borderId="10" xfId="1" applyNumberFormat="1" applyFont="1" applyFill="1" applyBorder="1" applyAlignment="1">
      <alignment horizontal="right"/>
    </xf>
    <xf numFmtId="164" fontId="2" fillId="0" borderId="0" xfId="1" applyNumberFormat="1" applyFont="1" applyFill="1" applyBorder="1"/>
    <xf numFmtId="164" fontId="2" fillId="0" borderId="0" xfId="1" applyNumberFormat="1" applyFont="1" applyFill="1" applyAlignment="1">
      <alignment horizontal="center"/>
    </xf>
    <xf numFmtId="164" fontId="2" fillId="0" borderId="11" xfId="1" applyNumberFormat="1" applyFont="1" applyFill="1" applyBorder="1"/>
    <xf numFmtId="164" fontId="2" fillId="0" borderId="11" xfId="1" applyNumberFormat="1" applyFont="1" applyFill="1" applyBorder="1" applyAlignment="1">
      <alignment horizontal="center"/>
    </xf>
    <xf numFmtId="41" fontId="2" fillId="0" borderId="12" xfId="0" applyNumberFormat="1" applyFont="1" applyFill="1" applyBorder="1"/>
    <xf numFmtId="41" fontId="2" fillId="0" borderId="0" xfId="0" applyNumberFormat="1" applyFont="1" applyFill="1"/>
    <xf numFmtId="43" fontId="3" fillId="0" borderId="0" xfId="1" applyFont="1" applyFill="1"/>
    <xf numFmtId="43" fontId="2" fillId="0" borderId="0" xfId="1" applyFont="1" applyFill="1" applyAlignment="1"/>
    <xf numFmtId="43" fontId="2" fillId="0" borderId="0" xfId="1" applyFont="1" applyFill="1" applyAlignment="1">
      <alignment horizontal="left" indent="2"/>
    </xf>
    <xf numFmtId="43" fontId="2" fillId="0" borderId="0" xfId="1" applyFont="1" applyFill="1" applyBorder="1"/>
    <xf numFmtId="43" fontId="3" fillId="0" borderId="0" xfId="1" applyFont="1" applyFill="1" applyBorder="1"/>
    <xf numFmtId="43" fontId="2" fillId="0" borderId="0" xfId="1" applyFont="1" applyFill="1" applyBorder="1" applyAlignment="1">
      <alignment horizontal="center"/>
    </xf>
    <xf numFmtId="43" fontId="3" fillId="0" borderId="0" xfId="1" applyFont="1" applyFill="1" applyBorder="1" applyAlignment="1">
      <alignment horizontal="left"/>
    </xf>
    <xf numFmtId="0" fontId="2" fillId="0" borderId="13" xfId="0" applyFont="1" applyFill="1" applyBorder="1"/>
    <xf numFmtId="0" fontId="2" fillId="0" borderId="11" xfId="0" applyFont="1" applyFill="1" applyBorder="1"/>
    <xf numFmtId="0" fontId="2" fillId="0" borderId="14" xfId="0" applyFont="1" applyFill="1" applyBorder="1"/>
    <xf numFmtId="14" fontId="3" fillId="0" borderId="0" xfId="0" quotePrefix="1" applyNumberFormat="1" applyFont="1" applyFill="1" applyAlignment="1">
      <alignment horizontal="center"/>
    </xf>
    <xf numFmtId="43" fontId="5" fillId="0" borderId="0" xfId="1" applyFont="1" applyFill="1"/>
    <xf numFmtId="0" fontId="3" fillId="0" borderId="0" xfId="0" applyFont="1" applyFill="1" applyBorder="1" applyAlignment="1">
      <alignment horizontal="center"/>
    </xf>
    <xf numFmtId="14" fontId="3" fillId="0" borderId="0" xfId="0" quotePrefix="1" applyNumberFormat="1" applyFont="1" applyFill="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wrapText="1"/>
    </xf>
    <xf numFmtId="164" fontId="2" fillId="0" borderId="0" xfId="0" applyNumberFormat="1" applyFont="1" applyFill="1" applyBorder="1"/>
    <xf numFmtId="43" fontId="4" fillId="0" borderId="0" xfId="1" applyFont="1" applyFill="1"/>
    <xf numFmtId="164" fontId="3" fillId="0" borderId="0" xfId="1" applyNumberFormat="1" applyFont="1" applyFill="1" applyAlignment="1">
      <alignment horizontal="center"/>
    </xf>
    <xf numFmtId="164" fontId="3" fillId="0" borderId="0" xfId="1" quotePrefix="1" applyNumberFormat="1" applyFont="1" applyFill="1" applyAlignment="1">
      <alignment horizontal="center"/>
    </xf>
    <xf numFmtId="164" fontId="2" fillId="0" borderId="6" xfId="1" applyNumberFormat="1" applyFont="1" applyFill="1" applyBorder="1"/>
    <xf numFmtId="164" fontId="2" fillId="0" borderId="0" xfId="1" applyNumberFormat="1" applyFont="1" applyFill="1" applyBorder="1" applyAlignment="1">
      <alignment horizontal="center"/>
    </xf>
    <xf numFmtId="43" fontId="3" fillId="0" borderId="0" xfId="1" applyFont="1" applyFill="1" applyAlignment="1">
      <alignment wrapText="1"/>
    </xf>
    <xf numFmtId="43" fontId="3" fillId="0" borderId="0" xfId="1" applyFont="1" applyFill="1" applyAlignment="1">
      <alignment horizontal="left" wrapText="1" readingOrder="1"/>
    </xf>
    <xf numFmtId="164" fontId="2" fillId="0" borderId="12" xfId="1" applyNumberFormat="1" applyFont="1" applyFill="1" applyBorder="1"/>
    <xf numFmtId="43" fontId="0" fillId="0" borderId="0" xfId="1" applyFont="1"/>
    <xf numFmtId="164" fontId="2" fillId="0" borderId="15" xfId="1" applyNumberFormat="1" applyFont="1" applyFill="1" applyBorder="1"/>
    <xf numFmtId="43" fontId="2" fillId="0" borderId="0" xfId="1" applyFont="1" applyFill="1" applyAlignment="1">
      <alignment horizontal="right"/>
    </xf>
    <xf numFmtId="43" fontId="6" fillId="0" borderId="16" xfId="1" applyFont="1" applyFill="1" applyBorder="1"/>
    <xf numFmtId="164" fontId="6" fillId="0" borderId="1" xfId="1" applyNumberFormat="1" applyFont="1" applyFill="1" applyBorder="1" applyAlignment="1">
      <alignment horizontal="right"/>
    </xf>
    <xf numFmtId="164" fontId="6" fillId="0" borderId="8" xfId="1" applyNumberFormat="1" applyFont="1" applyFill="1" applyBorder="1" applyAlignment="1">
      <alignment horizontal="right"/>
    </xf>
    <xf numFmtId="43" fontId="6" fillId="0" borderId="13" xfId="1" applyFont="1" applyFill="1" applyBorder="1"/>
    <xf numFmtId="164" fontId="6" fillId="0" borderId="5" xfId="1" applyNumberFormat="1" applyFont="1" applyFill="1" applyBorder="1" applyAlignment="1">
      <alignment horizontal="right"/>
    </xf>
    <xf numFmtId="164" fontId="6" fillId="0" borderId="14" xfId="1" applyNumberFormat="1" applyFont="1" applyFill="1" applyBorder="1" applyAlignment="1">
      <alignment horizontal="right"/>
    </xf>
    <xf numFmtId="43" fontId="6" fillId="0" borderId="0" xfId="1" applyFont="1" applyFill="1" applyBorder="1"/>
    <xf numFmtId="165" fontId="2" fillId="0" borderId="0" xfId="1" applyNumberFormat="1" applyFont="1" applyFill="1"/>
    <xf numFmtId="0" fontId="0" fillId="0" borderId="0" xfId="0" applyFill="1"/>
    <xf numFmtId="164" fontId="2" fillId="0" borderId="0" xfId="1" applyNumberFormat="1" applyFont="1" applyFill="1" applyAlignment="1">
      <alignment horizontal="right"/>
    </xf>
    <xf numFmtId="164" fontId="6" fillId="0" borderId="9" xfId="1" applyNumberFormat="1" applyFont="1" applyFill="1" applyBorder="1" applyAlignment="1">
      <alignment horizontal="right"/>
    </xf>
    <xf numFmtId="37" fontId="3" fillId="0" borderId="0" xfId="0" applyNumberFormat="1" applyFont="1" applyFill="1" applyBorder="1" applyAlignment="1">
      <alignment horizontal="center"/>
    </xf>
    <xf numFmtId="37" fontId="3" fillId="0" borderId="7" xfId="0" applyNumberFormat="1" applyFont="1" applyFill="1" applyBorder="1" applyAlignment="1">
      <alignment horizontal="center"/>
    </xf>
    <xf numFmtId="14" fontId="7" fillId="0" borderId="0" xfId="0" applyNumberFormat="1" applyFont="1" applyFill="1" applyAlignment="1">
      <alignment horizontal="center"/>
    </xf>
    <xf numFmtId="43" fontId="2" fillId="0" borderId="7" xfId="1" applyFont="1" applyFill="1" applyBorder="1" applyAlignment="1">
      <alignment horizontal="right"/>
    </xf>
    <xf numFmtId="0" fontId="3" fillId="0" borderId="8" xfId="0" applyFont="1" applyFill="1" applyBorder="1" applyAlignment="1">
      <alignment horizontal="center"/>
    </xf>
    <xf numFmtId="0" fontId="4" fillId="0" borderId="0" xfId="0" applyFont="1" applyFill="1" applyBorder="1" applyAlignment="1">
      <alignment horizontal="center"/>
    </xf>
    <xf numFmtId="0" fontId="3" fillId="0" borderId="8" xfId="0" applyFont="1" applyFill="1" applyBorder="1" applyAlignment="1">
      <alignment horizontal="center"/>
    </xf>
    <xf numFmtId="43" fontId="2" fillId="0" borderId="0" xfId="1" quotePrefix="1" applyFont="1" applyFill="1"/>
    <xf numFmtId="41" fontId="2" fillId="0" borderId="15" xfId="0" applyNumberFormat="1" applyFont="1" applyFill="1" applyBorder="1"/>
    <xf numFmtId="43" fontId="0" fillId="0" borderId="0" xfId="1" applyFont="1" applyFill="1"/>
    <xf numFmtId="49" fontId="2" fillId="0" borderId="0" xfId="1" applyNumberFormat="1" applyFont="1" applyFill="1" applyBorder="1" applyAlignment="1">
      <alignment horizontal="left" vertical="center" wrapText="1"/>
    </xf>
    <xf numFmtId="0" fontId="2" fillId="0" borderId="0" xfId="0" applyFont="1" applyFill="1" applyAlignment="1">
      <alignment horizontal="right" shrinkToFit="1"/>
    </xf>
    <xf numFmtId="0" fontId="3" fillId="0" borderId="16" xfId="0" applyFont="1" applyFill="1" applyBorder="1" applyAlignment="1">
      <alignment horizontal="center"/>
    </xf>
    <xf numFmtId="0" fontId="3" fillId="0" borderId="17" xfId="0" applyFont="1" applyFill="1" applyBorder="1" applyAlignment="1">
      <alignment horizontal="center"/>
    </xf>
    <xf numFmtId="0" fontId="3" fillId="0" borderId="8"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tabSelected="1" zoomScale="75" zoomScaleNormal="75" workbookViewId="0">
      <selection activeCell="E22" sqref="E22"/>
    </sheetView>
  </sheetViews>
  <sheetFormatPr defaultRowHeight="15.75" x14ac:dyDescent="0.25"/>
  <cols>
    <col min="1" max="1" width="3" style="8" customWidth="1"/>
    <col min="2" max="3" width="9.140625" style="1"/>
    <col min="4" max="4" width="18.140625" style="1" customWidth="1"/>
    <col min="5" max="5" width="9.140625" style="1" customWidth="1"/>
    <col min="6" max="6" width="14.42578125" style="1" customWidth="1"/>
    <col min="7" max="7" width="16.28515625" style="1" customWidth="1"/>
    <col min="8" max="8" width="22.28515625" style="1" bestFit="1" customWidth="1"/>
    <col min="9" max="9" width="4.7109375" style="1" customWidth="1"/>
    <col min="10" max="10" width="18.5703125" style="1" customWidth="1"/>
    <col min="11" max="11" width="21.85546875" style="1" customWidth="1"/>
    <col min="12" max="12" width="3.28515625" style="1" customWidth="1"/>
    <col min="13" max="13" width="12.85546875" style="11" bestFit="1" customWidth="1"/>
    <col min="14" max="14" width="9.85546875" style="1" bestFit="1" customWidth="1"/>
    <col min="15" max="15" width="12.7109375" style="1" bestFit="1" customWidth="1"/>
    <col min="16" max="16" width="10.28515625" style="1" bestFit="1" customWidth="1"/>
    <col min="17" max="17" width="9.140625" style="1"/>
    <col min="18" max="18" width="10.28515625" style="1" bestFit="1" customWidth="1"/>
    <col min="19" max="16384" width="9.140625" style="1"/>
  </cols>
  <sheetData>
    <row r="1" spans="1:18" x14ac:dyDescent="0.25">
      <c r="A1" s="38" t="s">
        <v>61</v>
      </c>
    </row>
    <row r="2" spans="1:18" x14ac:dyDescent="0.25">
      <c r="A2" s="8" t="s">
        <v>17</v>
      </c>
    </row>
    <row r="4" spans="1:18" x14ac:dyDescent="0.25">
      <c r="A4" s="38" t="s">
        <v>117</v>
      </c>
    </row>
    <row r="5" spans="1:18" x14ac:dyDescent="0.25">
      <c r="A5" s="38" t="s">
        <v>142</v>
      </c>
    </row>
    <row r="6" spans="1:18" x14ac:dyDescent="0.25">
      <c r="A6" s="38" t="s">
        <v>16</v>
      </c>
    </row>
    <row r="8" spans="1:18" x14ac:dyDescent="0.25">
      <c r="G8" s="2" t="s">
        <v>32</v>
      </c>
      <c r="H8" s="2"/>
      <c r="I8" s="3"/>
      <c r="J8" s="2" t="s">
        <v>31</v>
      </c>
      <c r="K8" s="2"/>
    </row>
    <row r="9" spans="1:18" x14ac:dyDescent="0.25">
      <c r="G9" s="4"/>
      <c r="H9" s="4"/>
      <c r="I9" s="3"/>
      <c r="J9" s="82"/>
      <c r="K9" s="82"/>
    </row>
    <row r="10" spans="1:18" x14ac:dyDescent="0.25">
      <c r="G10" s="50" t="s">
        <v>30</v>
      </c>
      <c r="H10" s="50" t="s">
        <v>29</v>
      </c>
      <c r="I10" s="50"/>
      <c r="J10" s="50" t="s">
        <v>30</v>
      </c>
      <c r="K10" s="50" t="s">
        <v>29</v>
      </c>
    </row>
    <row r="11" spans="1:18" x14ac:dyDescent="0.25">
      <c r="G11" s="50" t="s">
        <v>28</v>
      </c>
      <c r="H11" s="50" t="s">
        <v>27</v>
      </c>
      <c r="I11" s="50"/>
      <c r="J11" s="50" t="s">
        <v>28</v>
      </c>
      <c r="K11" s="50" t="s">
        <v>27</v>
      </c>
    </row>
    <row r="12" spans="1:18" x14ac:dyDescent="0.25">
      <c r="G12" s="50" t="s">
        <v>26</v>
      </c>
      <c r="H12" s="50" t="s">
        <v>57</v>
      </c>
      <c r="I12" s="50"/>
      <c r="J12" s="50" t="s">
        <v>25</v>
      </c>
      <c r="K12" s="50" t="s">
        <v>58</v>
      </c>
    </row>
    <row r="13" spans="1:18" x14ac:dyDescent="0.25">
      <c r="G13" s="51" t="s">
        <v>143</v>
      </c>
      <c r="H13" s="51" t="s">
        <v>144</v>
      </c>
      <c r="I13" s="52"/>
      <c r="J13" s="51" t="str">
        <f>+G13</f>
        <v>30/06/15</v>
      </c>
      <c r="K13" s="51" t="str">
        <f>+H13</f>
        <v>30/06/14</v>
      </c>
      <c r="L13" s="10"/>
    </row>
    <row r="14" spans="1:18" x14ac:dyDescent="0.25">
      <c r="G14" s="53" t="s">
        <v>15</v>
      </c>
      <c r="H14" s="53" t="s">
        <v>15</v>
      </c>
      <c r="I14" s="53"/>
      <c r="J14" s="53" t="s">
        <v>15</v>
      </c>
      <c r="K14" s="53" t="s">
        <v>15</v>
      </c>
    </row>
    <row r="15" spans="1:18" x14ac:dyDescent="0.25">
      <c r="G15" s="10"/>
      <c r="H15" s="10"/>
      <c r="I15" s="10"/>
      <c r="J15" s="10"/>
    </row>
    <row r="16" spans="1:18" ht="33.75" customHeight="1" x14ac:dyDescent="0.25">
      <c r="A16" s="8" t="s">
        <v>49</v>
      </c>
      <c r="G16" s="32">
        <v>31251</v>
      </c>
      <c r="H16" s="59">
        <v>34518</v>
      </c>
      <c r="I16" s="54"/>
      <c r="J16" s="32">
        <v>65217</v>
      </c>
      <c r="K16" s="59">
        <v>65547</v>
      </c>
      <c r="L16" s="9"/>
      <c r="M16" s="8"/>
      <c r="N16" s="9"/>
      <c r="O16" s="12"/>
      <c r="R16" s="9"/>
    </row>
    <row r="17" spans="1:18" ht="33.75" customHeight="1" x14ac:dyDescent="0.25">
      <c r="A17" s="8" t="s">
        <v>24</v>
      </c>
      <c r="G17" s="34">
        <v>-26784</v>
      </c>
      <c r="H17" s="35">
        <v>-30977</v>
      </c>
      <c r="I17" s="54"/>
      <c r="J17" s="34">
        <v>-55957</v>
      </c>
      <c r="K17" s="35">
        <v>-57634</v>
      </c>
      <c r="L17" s="9"/>
      <c r="M17" s="8"/>
      <c r="N17" s="9"/>
      <c r="O17" s="12"/>
      <c r="R17" s="9"/>
    </row>
    <row r="18" spans="1:18" ht="33.75" customHeight="1" x14ac:dyDescent="0.25">
      <c r="A18" s="8" t="s">
        <v>23</v>
      </c>
      <c r="G18" s="32">
        <f>+G16+G17</f>
        <v>4467</v>
      </c>
      <c r="H18" s="32">
        <f>+H16+H17</f>
        <v>3541</v>
      </c>
      <c r="I18" s="54"/>
      <c r="J18" s="32">
        <f>+J16+J17</f>
        <v>9260</v>
      </c>
      <c r="K18" s="32">
        <f>+K16+K17</f>
        <v>7913</v>
      </c>
      <c r="M18" s="8"/>
      <c r="N18" s="9"/>
      <c r="O18" s="12"/>
      <c r="R18" s="9"/>
    </row>
    <row r="19" spans="1:18" ht="33.75" customHeight="1" x14ac:dyDescent="0.25">
      <c r="A19" s="8" t="s">
        <v>22</v>
      </c>
      <c r="G19" s="32">
        <v>123</v>
      </c>
      <c r="H19" s="59">
        <v>169</v>
      </c>
      <c r="I19" s="54"/>
      <c r="J19" s="32">
        <v>476</v>
      </c>
      <c r="K19" s="59">
        <v>324</v>
      </c>
      <c r="M19" s="8"/>
      <c r="N19" s="9"/>
      <c r="O19" s="12"/>
      <c r="R19" s="9"/>
    </row>
    <row r="20" spans="1:18" ht="33.75" customHeight="1" x14ac:dyDescent="0.25">
      <c r="A20" s="8" t="s">
        <v>63</v>
      </c>
      <c r="G20" s="32">
        <f>-909-1737-32</f>
        <v>-2678</v>
      </c>
      <c r="H20" s="59">
        <v>-3119</v>
      </c>
      <c r="I20" s="54"/>
      <c r="J20" s="32">
        <v>-5544</v>
      </c>
      <c r="K20" s="59">
        <v>-5717</v>
      </c>
      <c r="M20" s="8"/>
      <c r="N20" s="9"/>
      <c r="O20" s="12"/>
      <c r="R20" s="9"/>
    </row>
    <row r="21" spans="1:18" ht="33.75" customHeight="1" x14ac:dyDescent="0.25">
      <c r="A21" s="8" t="s">
        <v>21</v>
      </c>
      <c r="G21" s="32">
        <v>-21</v>
      </c>
      <c r="H21" s="59">
        <v>-3</v>
      </c>
      <c r="I21" s="54"/>
      <c r="J21" s="32">
        <v>-24</v>
      </c>
      <c r="K21" s="59">
        <v>-8</v>
      </c>
      <c r="M21" s="8"/>
      <c r="N21" s="9"/>
      <c r="O21" s="12"/>
      <c r="R21" s="9"/>
    </row>
    <row r="22" spans="1:18" ht="33.75" customHeight="1" x14ac:dyDescent="0.25">
      <c r="A22" s="8" t="s">
        <v>152</v>
      </c>
      <c r="G22" s="34">
        <v>98</v>
      </c>
      <c r="H22" s="35">
        <v>9</v>
      </c>
      <c r="I22" s="10"/>
      <c r="J22" s="34">
        <v>38</v>
      </c>
      <c r="K22" s="35">
        <v>-96</v>
      </c>
      <c r="M22" s="8"/>
      <c r="N22" s="9"/>
      <c r="O22" s="12"/>
      <c r="R22" s="9"/>
    </row>
    <row r="23" spans="1:18" ht="33.75" customHeight="1" x14ac:dyDescent="0.25">
      <c r="A23" s="8" t="s">
        <v>72</v>
      </c>
      <c r="G23" s="32">
        <f>+SUM(G18:G22)</f>
        <v>1989</v>
      </c>
      <c r="H23" s="32">
        <f>+SUM(H18:H22)</f>
        <v>597</v>
      </c>
      <c r="I23" s="54"/>
      <c r="J23" s="32">
        <f>+SUM(J18:J22)</f>
        <v>4206</v>
      </c>
      <c r="K23" s="32">
        <f>+SUM(K18:K22)</f>
        <v>2416</v>
      </c>
      <c r="M23" s="8"/>
      <c r="N23" s="9"/>
      <c r="O23" s="12"/>
      <c r="R23" s="9"/>
    </row>
    <row r="24" spans="1:18" ht="33.75" customHeight="1" x14ac:dyDescent="0.25">
      <c r="A24" s="8" t="s">
        <v>133</v>
      </c>
      <c r="G24" s="34">
        <v>-623</v>
      </c>
      <c r="H24" s="35">
        <v>-405</v>
      </c>
      <c r="I24" s="54"/>
      <c r="J24" s="34">
        <v>-1210</v>
      </c>
      <c r="K24" s="34">
        <v>-974</v>
      </c>
      <c r="M24" s="8"/>
      <c r="N24" s="9"/>
      <c r="O24" s="12"/>
      <c r="R24" s="9"/>
    </row>
    <row r="25" spans="1:18" ht="33.75" customHeight="1" x14ac:dyDescent="0.25">
      <c r="A25" s="8" t="s">
        <v>136</v>
      </c>
      <c r="G25" s="62">
        <f>+G23+G24</f>
        <v>1366</v>
      </c>
      <c r="H25" s="62">
        <f>+H23+H24</f>
        <v>192</v>
      </c>
      <c r="I25" s="54"/>
      <c r="J25" s="62">
        <f>+J23+J24</f>
        <v>2996</v>
      </c>
      <c r="K25" s="62">
        <f>+K23+K24</f>
        <v>1442</v>
      </c>
      <c r="M25" s="8"/>
      <c r="N25" s="9"/>
      <c r="O25" s="12"/>
      <c r="R25" s="9"/>
    </row>
    <row r="26" spans="1:18" ht="33.75" customHeight="1" x14ac:dyDescent="0.25">
      <c r="A26" s="8" t="s">
        <v>141</v>
      </c>
      <c r="G26" s="32"/>
      <c r="H26" s="32"/>
      <c r="I26" s="10"/>
      <c r="J26" s="32"/>
      <c r="K26" s="32"/>
      <c r="M26" s="8"/>
      <c r="N26" s="9"/>
      <c r="O26" s="12"/>
    </row>
    <row r="27" spans="1:18" ht="19.5" customHeight="1" x14ac:dyDescent="0.25">
      <c r="B27" s="1" t="s">
        <v>79</v>
      </c>
      <c r="G27" s="34">
        <v>183</v>
      </c>
      <c r="H27" s="34">
        <v>-75</v>
      </c>
      <c r="I27" s="10"/>
      <c r="J27" s="34">
        <v>511</v>
      </c>
      <c r="K27" s="34">
        <v>-232</v>
      </c>
      <c r="M27" s="8"/>
      <c r="N27" s="9"/>
      <c r="O27" s="12"/>
      <c r="R27" s="9"/>
    </row>
    <row r="28" spans="1:18" ht="33.75" customHeight="1" thickBot="1" x14ac:dyDescent="0.3">
      <c r="A28" s="8" t="s">
        <v>137</v>
      </c>
      <c r="G28" s="64">
        <f>+G25+G27</f>
        <v>1549</v>
      </c>
      <c r="H28" s="64">
        <f>+H25+H27</f>
        <v>117</v>
      </c>
      <c r="I28" s="10"/>
      <c r="J28" s="64">
        <f>+J25+J27</f>
        <v>3507</v>
      </c>
      <c r="K28" s="64">
        <f>+K25+K27</f>
        <v>1210</v>
      </c>
      <c r="M28" s="8"/>
      <c r="N28" s="9"/>
      <c r="O28" s="12"/>
      <c r="R28" s="9"/>
    </row>
    <row r="29" spans="1:18" ht="10.5" customHeight="1" thickTop="1" x14ac:dyDescent="0.25">
      <c r="G29" s="32"/>
      <c r="H29" s="32"/>
      <c r="I29" s="10"/>
      <c r="J29" s="32"/>
      <c r="K29" s="32"/>
      <c r="M29" s="8"/>
      <c r="N29" s="9"/>
      <c r="O29" s="12"/>
    </row>
    <row r="30" spans="1:18" ht="33.75" customHeight="1" x14ac:dyDescent="0.25">
      <c r="A30" s="8" t="s">
        <v>73</v>
      </c>
      <c r="G30" s="32"/>
      <c r="H30" s="32"/>
      <c r="I30" s="10"/>
      <c r="J30" s="32"/>
      <c r="K30" s="32"/>
      <c r="M30" s="8"/>
      <c r="N30" s="9"/>
      <c r="O30" s="12"/>
    </row>
    <row r="31" spans="1:18" ht="16.5" thickBot="1" x14ac:dyDescent="0.3">
      <c r="B31" s="1" t="s">
        <v>75</v>
      </c>
      <c r="G31" s="64">
        <f>+G25</f>
        <v>1366</v>
      </c>
      <c r="H31" s="64">
        <f>+H25</f>
        <v>192</v>
      </c>
      <c r="I31" s="10"/>
      <c r="J31" s="64">
        <f>+J25</f>
        <v>2996</v>
      </c>
      <c r="K31" s="64">
        <f>+K25</f>
        <v>1442</v>
      </c>
      <c r="M31" s="8"/>
      <c r="N31" s="9"/>
      <c r="O31" s="12"/>
      <c r="R31" s="9"/>
    </row>
    <row r="32" spans="1:18" ht="19.5" customHeight="1" thickTop="1" x14ac:dyDescent="0.25">
      <c r="G32" s="32"/>
      <c r="H32" s="32"/>
      <c r="I32" s="10"/>
      <c r="J32" s="32"/>
      <c r="K32" s="32"/>
      <c r="O32" s="12"/>
    </row>
    <row r="33" spans="1:18" ht="33.75" customHeight="1" x14ac:dyDescent="0.25">
      <c r="A33" s="8" t="s">
        <v>80</v>
      </c>
      <c r="G33" s="32"/>
      <c r="H33" s="32"/>
      <c r="I33" s="10"/>
      <c r="J33" s="32"/>
      <c r="K33" s="32"/>
      <c r="O33" s="12"/>
      <c r="P33" s="73"/>
    </row>
    <row r="34" spans="1:18" ht="16.5" thickBot="1" x14ac:dyDescent="0.3">
      <c r="B34" s="1" t="s">
        <v>75</v>
      </c>
      <c r="G34" s="64">
        <f>+G28</f>
        <v>1549</v>
      </c>
      <c r="H34" s="64">
        <f>+H28</f>
        <v>117</v>
      </c>
      <c r="I34" s="10"/>
      <c r="J34" s="64">
        <f>+J28</f>
        <v>3507</v>
      </c>
      <c r="K34" s="64">
        <f>+K28</f>
        <v>1210</v>
      </c>
      <c r="O34" s="12"/>
      <c r="R34" s="9"/>
    </row>
    <row r="35" spans="1:18" ht="16.5" customHeight="1" thickTop="1" x14ac:dyDescent="0.25">
      <c r="G35" s="10"/>
      <c r="H35" s="10"/>
      <c r="I35" s="10"/>
      <c r="J35" s="10"/>
      <c r="K35" s="10"/>
    </row>
    <row r="36" spans="1:18" ht="33.75" customHeight="1" x14ac:dyDescent="0.25">
      <c r="A36" s="8" t="s">
        <v>20</v>
      </c>
    </row>
    <row r="37" spans="1:18" ht="33" customHeight="1" x14ac:dyDescent="0.25">
      <c r="A37" s="8" t="s">
        <v>19</v>
      </c>
      <c r="G37" s="8">
        <v>0.28999999999999998</v>
      </c>
      <c r="H37" s="65">
        <v>0.05</v>
      </c>
      <c r="J37" s="8">
        <v>0.63</v>
      </c>
      <c r="K37" s="8">
        <v>0.38</v>
      </c>
    </row>
    <row r="38" spans="1:18" ht="33" customHeight="1" x14ac:dyDescent="0.25">
      <c r="A38" s="8" t="s">
        <v>18</v>
      </c>
      <c r="G38" s="8">
        <v>0.28999999999999998</v>
      </c>
      <c r="H38" s="65">
        <v>0.05</v>
      </c>
      <c r="J38" s="8">
        <v>0.63</v>
      </c>
      <c r="K38" s="8">
        <v>0.38</v>
      </c>
    </row>
    <row r="39" spans="1:18" ht="33" customHeight="1" x14ac:dyDescent="0.25">
      <c r="A39" s="86"/>
    </row>
    <row r="40" spans="1:18" x14ac:dyDescent="0.25">
      <c r="A40" s="87" t="s">
        <v>165</v>
      </c>
      <c r="B40" s="87"/>
      <c r="C40" s="87"/>
      <c r="D40" s="87"/>
      <c r="E40" s="87"/>
      <c r="F40" s="87"/>
      <c r="G40" s="87"/>
      <c r="H40" s="87"/>
      <c r="I40" s="87"/>
      <c r="J40" s="87"/>
      <c r="K40" s="87"/>
    </row>
    <row r="41" spans="1:18" x14ac:dyDescent="0.25">
      <c r="A41" s="87"/>
      <c r="B41" s="87"/>
      <c r="C41" s="87"/>
      <c r="D41" s="87"/>
      <c r="E41" s="87"/>
      <c r="F41" s="87"/>
      <c r="G41" s="87"/>
      <c r="H41" s="87"/>
      <c r="I41" s="87"/>
      <c r="J41" s="87"/>
      <c r="K41" s="87"/>
    </row>
  </sheetData>
  <mergeCells count="1">
    <mergeCell ref="A40:K41"/>
  </mergeCells>
  <pageMargins left="0.55118110236220474" right="0.55118110236220474" top="0.98425196850393704" bottom="0.6692913385826772" header="0.51181102362204722" footer="0.51181102362204722"/>
  <pageSetup paperSize="9" scale="63" orientation="portrait" cellComments="asDisplayed" r:id="rId1"/>
  <headerFooter alignWithMargins="0">
    <oddFooter>&amp;R1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42"/>
  <sheetViews>
    <sheetView topLeftCell="A31" zoomScale="75" zoomScaleNormal="100" workbookViewId="0">
      <selection activeCell="E48" sqref="E48"/>
    </sheetView>
  </sheetViews>
  <sheetFormatPr defaultRowHeight="15.75" x14ac:dyDescent="0.25"/>
  <cols>
    <col min="1" max="1" width="3" style="8" customWidth="1"/>
    <col min="2" max="4" width="9.140625" style="1"/>
    <col min="5" max="5" width="39.140625" style="1" customWidth="1"/>
    <col min="6" max="6" width="16.28515625" style="1" customWidth="1"/>
    <col min="7" max="7" width="22.28515625" style="1" bestFit="1" customWidth="1"/>
    <col min="8" max="8" width="4.7109375" style="1" customWidth="1"/>
    <col min="9" max="9" width="15.7109375" style="1" customWidth="1"/>
    <col min="10" max="10" width="21.85546875" style="1" customWidth="1"/>
    <col min="11" max="11" width="3.28515625" style="1" customWidth="1"/>
    <col min="12" max="12" width="12.85546875" style="11" bestFit="1" customWidth="1"/>
    <col min="13" max="13" width="9.85546875" style="1" bestFit="1" customWidth="1"/>
    <col min="14" max="14" width="12.7109375" style="1" bestFit="1" customWidth="1"/>
    <col min="15" max="15" width="10.28515625" style="1" bestFit="1" customWidth="1"/>
    <col min="16" max="16" width="9.140625" style="1"/>
    <col min="17" max="17" width="10.28515625" style="1" bestFit="1" customWidth="1"/>
    <col min="18" max="16384" width="9.140625" style="1"/>
  </cols>
  <sheetData>
    <row r="1" spans="1:17" x14ac:dyDescent="0.25">
      <c r="A1" s="38" t="s">
        <v>61</v>
      </c>
    </row>
    <row r="2" spans="1:17" x14ac:dyDescent="0.25">
      <c r="A2" s="8" t="s">
        <v>17</v>
      </c>
    </row>
    <row r="4" spans="1:17" x14ac:dyDescent="0.25">
      <c r="A4" s="38" t="s">
        <v>62</v>
      </c>
    </row>
    <row r="5" spans="1:17" x14ac:dyDescent="0.25">
      <c r="A5" s="38" t="s">
        <v>106</v>
      </c>
    </row>
    <row r="6" spans="1:17" x14ac:dyDescent="0.25">
      <c r="A6" s="38" t="s">
        <v>16</v>
      </c>
    </row>
    <row r="8" spans="1:17" x14ac:dyDescent="0.25">
      <c r="F8" s="2" t="s">
        <v>32</v>
      </c>
      <c r="G8" s="2"/>
      <c r="H8" s="3"/>
      <c r="I8" s="2" t="s">
        <v>31</v>
      </c>
      <c r="J8" s="2"/>
    </row>
    <row r="9" spans="1:17" x14ac:dyDescent="0.25">
      <c r="F9" s="4"/>
      <c r="G9" s="4"/>
      <c r="H9" s="3"/>
      <c r="I9" s="4"/>
      <c r="J9" s="4"/>
    </row>
    <row r="10" spans="1:17" x14ac:dyDescent="0.25">
      <c r="F10" s="50" t="s">
        <v>30</v>
      </c>
      <c r="G10" s="50" t="s">
        <v>29</v>
      </c>
      <c r="H10" s="50"/>
      <c r="I10" s="50" t="s">
        <v>30</v>
      </c>
      <c r="J10" s="50" t="s">
        <v>29</v>
      </c>
    </row>
    <row r="11" spans="1:17" x14ac:dyDescent="0.25">
      <c r="F11" s="50" t="s">
        <v>28</v>
      </c>
      <c r="G11" s="50" t="s">
        <v>27</v>
      </c>
      <c r="H11" s="50"/>
      <c r="I11" s="50" t="s">
        <v>28</v>
      </c>
      <c r="J11" s="50" t="s">
        <v>27</v>
      </c>
    </row>
    <row r="12" spans="1:17" x14ac:dyDescent="0.25">
      <c r="F12" s="50" t="s">
        <v>26</v>
      </c>
      <c r="G12" s="50" t="s">
        <v>57</v>
      </c>
      <c r="H12" s="50"/>
      <c r="I12" s="50" t="s">
        <v>25</v>
      </c>
      <c r="J12" s="50" t="s">
        <v>58</v>
      </c>
    </row>
    <row r="13" spans="1:17" x14ac:dyDescent="0.25">
      <c r="F13" s="51" t="s">
        <v>107</v>
      </c>
      <c r="G13" s="51" t="s">
        <v>108</v>
      </c>
      <c r="H13" s="52"/>
      <c r="I13" s="51" t="s">
        <v>107</v>
      </c>
      <c r="J13" s="51" t="s">
        <v>108</v>
      </c>
      <c r="K13" s="10"/>
    </row>
    <row r="14" spans="1:17" x14ac:dyDescent="0.25">
      <c r="F14" s="53" t="s">
        <v>15</v>
      </c>
      <c r="G14" s="53" t="s">
        <v>15</v>
      </c>
      <c r="H14" s="53"/>
      <c r="I14" s="53" t="s">
        <v>15</v>
      </c>
      <c r="J14" s="53" t="s">
        <v>15</v>
      </c>
    </row>
    <row r="15" spans="1:17" x14ac:dyDescent="0.25">
      <c r="F15" s="10"/>
      <c r="G15" s="10"/>
      <c r="H15" s="10"/>
      <c r="I15" s="10"/>
      <c r="J15" s="10"/>
    </row>
    <row r="16" spans="1:17" ht="33.75" customHeight="1" x14ac:dyDescent="0.25">
      <c r="A16" s="8" t="s">
        <v>49</v>
      </c>
      <c r="F16" s="32">
        <v>30866</v>
      </c>
      <c r="G16" s="59">
        <v>32833</v>
      </c>
      <c r="H16" s="54"/>
      <c r="I16" s="32">
        <v>130627</v>
      </c>
      <c r="J16" s="59">
        <v>123602</v>
      </c>
      <c r="K16" s="9"/>
      <c r="L16" s="8"/>
      <c r="M16" s="9"/>
      <c r="N16" s="12"/>
      <c r="Q16" s="9"/>
    </row>
    <row r="17" spans="1:17" ht="33.75" customHeight="1" x14ac:dyDescent="0.25">
      <c r="A17" s="8" t="s">
        <v>24</v>
      </c>
      <c r="F17" s="34">
        <v>-26509</v>
      </c>
      <c r="G17" s="35">
        <v>-27725</v>
      </c>
      <c r="H17" s="54"/>
      <c r="I17" s="34">
        <v>-110911</v>
      </c>
      <c r="J17" s="35">
        <v>-105687</v>
      </c>
      <c r="K17" s="9"/>
      <c r="L17" s="8"/>
      <c r="M17" s="9"/>
      <c r="N17" s="12"/>
      <c r="Q17" s="9"/>
    </row>
    <row r="18" spans="1:17" ht="33.75" customHeight="1" x14ac:dyDescent="0.25">
      <c r="A18" s="8" t="s">
        <v>23</v>
      </c>
      <c r="F18" s="32">
        <f>+F16+F17</f>
        <v>4357</v>
      </c>
      <c r="G18" s="32">
        <f>+G16+G17</f>
        <v>5108</v>
      </c>
      <c r="H18" s="54"/>
      <c r="I18" s="32">
        <f>+I16+I17</f>
        <v>19716</v>
      </c>
      <c r="J18" s="32">
        <f>+J16+J17</f>
        <v>17915</v>
      </c>
      <c r="L18" s="8"/>
      <c r="M18" s="9"/>
      <c r="N18" s="12"/>
      <c r="Q18" s="9"/>
    </row>
    <row r="19" spans="1:17" ht="33.75" customHeight="1" x14ac:dyDescent="0.25">
      <c r="A19" s="8" t="s">
        <v>22</v>
      </c>
      <c r="F19" s="32">
        <v>913</v>
      </c>
      <c r="G19" s="59">
        <v>223</v>
      </c>
      <c r="H19" s="54"/>
      <c r="I19" s="32">
        <v>1751</v>
      </c>
      <c r="J19" s="59">
        <v>624</v>
      </c>
      <c r="L19" s="8"/>
      <c r="M19" s="9"/>
      <c r="N19" s="12"/>
      <c r="Q19" s="9"/>
    </row>
    <row r="20" spans="1:17" ht="33.75" customHeight="1" x14ac:dyDescent="0.25">
      <c r="A20" s="8" t="s">
        <v>63</v>
      </c>
      <c r="F20" s="32">
        <v>-2492</v>
      </c>
      <c r="G20" s="59">
        <v>-2402</v>
      </c>
      <c r="H20" s="54"/>
      <c r="I20" s="32">
        <f>-3378-6259-138</f>
        <v>-9775</v>
      </c>
      <c r="J20" s="59">
        <v>-8516</v>
      </c>
      <c r="L20" s="8"/>
      <c r="M20" s="9"/>
      <c r="N20" s="12"/>
      <c r="Q20" s="9"/>
    </row>
    <row r="21" spans="1:17" ht="33.75" customHeight="1" x14ac:dyDescent="0.25">
      <c r="A21" s="8" t="s">
        <v>21</v>
      </c>
      <c r="F21" s="32">
        <v>-40</v>
      </c>
      <c r="G21" s="59">
        <v>-56</v>
      </c>
      <c r="H21" s="54"/>
      <c r="I21" s="32">
        <v>-147</v>
      </c>
      <c r="J21" s="59">
        <v>-198</v>
      </c>
      <c r="L21" s="8"/>
      <c r="M21" s="9"/>
      <c r="N21" s="12"/>
      <c r="Q21" s="9"/>
    </row>
    <row r="22" spans="1:17" ht="33.75" customHeight="1" x14ac:dyDescent="0.25">
      <c r="A22" s="8" t="s">
        <v>105</v>
      </c>
      <c r="F22" s="34">
        <v>202</v>
      </c>
      <c r="G22" s="35">
        <v>2</v>
      </c>
      <c r="H22" s="10"/>
      <c r="I22" s="34">
        <v>434</v>
      </c>
      <c r="J22" s="35">
        <v>115</v>
      </c>
      <c r="L22" s="8"/>
      <c r="M22" s="9"/>
      <c r="N22" s="12"/>
      <c r="Q22" s="9"/>
    </row>
    <row r="23" spans="1:17" ht="33.75" customHeight="1" x14ac:dyDescent="0.25">
      <c r="A23" s="8" t="s">
        <v>72</v>
      </c>
      <c r="F23" s="32">
        <f>+SUM(F18:F22)</f>
        <v>2940</v>
      </c>
      <c r="G23" s="32">
        <f>+SUM(G18:G22)</f>
        <v>2875</v>
      </c>
      <c r="H23" s="54"/>
      <c r="I23" s="32">
        <f>+SUM(I18:I22)</f>
        <v>11979</v>
      </c>
      <c r="J23" s="32">
        <f>+SUM(J18:J22)</f>
        <v>9940</v>
      </c>
      <c r="L23" s="8"/>
      <c r="M23" s="9"/>
      <c r="N23" s="12"/>
      <c r="Q23" s="9"/>
    </row>
    <row r="24" spans="1:17" ht="33.75" customHeight="1" x14ac:dyDescent="0.25">
      <c r="A24" s="8" t="s">
        <v>99</v>
      </c>
      <c r="F24" s="34">
        <v>-651</v>
      </c>
      <c r="G24" s="35">
        <v>386</v>
      </c>
      <c r="H24" s="54"/>
      <c r="I24" s="34">
        <v>-3079</v>
      </c>
      <c r="J24" s="34">
        <v>-1700</v>
      </c>
      <c r="L24" s="8"/>
      <c r="M24" s="9"/>
      <c r="N24" s="12"/>
      <c r="Q24" s="9"/>
    </row>
    <row r="25" spans="1:17" ht="33.75" customHeight="1" x14ac:dyDescent="0.25">
      <c r="A25" s="8" t="s">
        <v>114</v>
      </c>
      <c r="F25" s="62">
        <f>+F23+F24</f>
        <v>2289</v>
      </c>
      <c r="G25" s="62">
        <f>+G23+G24</f>
        <v>3261</v>
      </c>
      <c r="H25" s="54"/>
      <c r="I25" s="62">
        <f>+I23+I24</f>
        <v>8900</v>
      </c>
      <c r="J25" s="62">
        <f>+J23+J24</f>
        <v>8240</v>
      </c>
      <c r="L25" s="8"/>
      <c r="M25" s="9"/>
      <c r="N25" s="12"/>
      <c r="Q25" s="9"/>
    </row>
    <row r="26" spans="1:17" ht="33.75" customHeight="1" x14ac:dyDescent="0.25">
      <c r="A26" s="8" t="s">
        <v>103</v>
      </c>
      <c r="F26" s="32"/>
      <c r="G26" s="32"/>
      <c r="H26" s="10"/>
      <c r="I26" s="32"/>
      <c r="J26" s="32"/>
      <c r="L26" s="8"/>
      <c r="M26" s="9"/>
      <c r="N26" s="12"/>
    </row>
    <row r="27" spans="1:17" ht="19.5" customHeight="1" x14ac:dyDescent="0.25">
      <c r="B27" s="1" t="s">
        <v>79</v>
      </c>
      <c r="F27" s="34">
        <v>91</v>
      </c>
      <c r="G27" s="34">
        <v>37</v>
      </c>
      <c r="H27" s="10"/>
      <c r="I27" s="34">
        <v>483</v>
      </c>
      <c r="J27" s="34">
        <v>-114</v>
      </c>
      <c r="L27" s="8"/>
      <c r="M27" s="9"/>
      <c r="N27" s="12"/>
      <c r="Q27" s="9"/>
    </row>
    <row r="28" spans="1:17" ht="33.75" customHeight="1" thickBot="1" x14ac:dyDescent="0.3">
      <c r="A28" s="8" t="s">
        <v>115</v>
      </c>
      <c r="F28" s="64">
        <f>+F25+F27</f>
        <v>2380</v>
      </c>
      <c r="G28" s="64">
        <f>+G25+G27</f>
        <v>3298</v>
      </c>
      <c r="H28" s="10"/>
      <c r="I28" s="64">
        <f>+I25+I27</f>
        <v>9383</v>
      </c>
      <c r="J28" s="64">
        <f>+J25+J27</f>
        <v>8126</v>
      </c>
      <c r="L28" s="8"/>
      <c r="M28" s="9"/>
      <c r="N28" s="12"/>
      <c r="Q28" s="9"/>
    </row>
    <row r="29" spans="1:17" ht="10.5" customHeight="1" thickTop="1" x14ac:dyDescent="0.25">
      <c r="F29" s="32"/>
      <c r="G29" s="32"/>
      <c r="H29" s="10"/>
      <c r="I29" s="32"/>
      <c r="J29" s="32"/>
      <c r="L29" s="8"/>
      <c r="M29" s="9"/>
      <c r="N29" s="12"/>
    </row>
    <row r="30" spans="1:17" ht="33.75" customHeight="1" x14ac:dyDescent="0.25">
      <c r="A30" s="8" t="s">
        <v>73</v>
      </c>
      <c r="F30" s="32"/>
      <c r="G30" s="32"/>
      <c r="H30" s="10"/>
      <c r="I30" s="32"/>
      <c r="J30" s="32"/>
      <c r="L30" s="8"/>
      <c r="M30" s="9"/>
      <c r="N30" s="12"/>
    </row>
    <row r="31" spans="1:17" ht="16.5" thickBot="1" x14ac:dyDescent="0.3">
      <c r="B31" s="1" t="s">
        <v>75</v>
      </c>
      <c r="F31" s="64">
        <f>+F25</f>
        <v>2289</v>
      </c>
      <c r="G31" s="64">
        <f>+G25</f>
        <v>3261</v>
      </c>
      <c r="H31" s="10"/>
      <c r="I31" s="64">
        <f>+I25</f>
        <v>8900</v>
      </c>
      <c r="J31" s="64">
        <f>+J25</f>
        <v>8240</v>
      </c>
      <c r="L31" s="8"/>
      <c r="M31" s="9"/>
      <c r="N31" s="12"/>
      <c r="Q31" s="9"/>
    </row>
    <row r="32" spans="1:17" ht="19.5" customHeight="1" thickTop="1" x14ac:dyDescent="0.25">
      <c r="F32" s="32"/>
      <c r="G32" s="32"/>
      <c r="H32" s="10"/>
      <c r="I32" s="32"/>
      <c r="J32" s="32"/>
      <c r="N32" s="12"/>
    </row>
    <row r="33" spans="1:17" ht="33.75" customHeight="1" x14ac:dyDescent="0.25">
      <c r="A33" s="8" t="s">
        <v>80</v>
      </c>
      <c r="F33" s="32"/>
      <c r="G33" s="32"/>
      <c r="H33" s="10"/>
      <c r="I33" s="32"/>
      <c r="J33" s="32"/>
      <c r="N33" s="12"/>
      <c r="O33" s="73"/>
    </row>
    <row r="34" spans="1:17" ht="16.5" thickBot="1" x14ac:dyDescent="0.3">
      <c r="B34" s="1" t="s">
        <v>75</v>
      </c>
      <c r="F34" s="64">
        <f>+F28</f>
        <v>2380</v>
      </c>
      <c r="G34" s="64">
        <f>+G28</f>
        <v>3298</v>
      </c>
      <c r="H34" s="10"/>
      <c r="I34" s="64">
        <f>+I28</f>
        <v>9383</v>
      </c>
      <c r="J34" s="64">
        <f>+J28</f>
        <v>8126</v>
      </c>
      <c r="N34" s="12"/>
      <c r="Q34" s="9"/>
    </row>
    <row r="35" spans="1:17" ht="16.5" customHeight="1" thickTop="1" x14ac:dyDescent="0.25">
      <c r="F35" s="10"/>
      <c r="G35" s="10"/>
      <c r="H35" s="10"/>
      <c r="I35" s="10"/>
      <c r="J35" s="10"/>
    </row>
    <row r="36" spans="1:17" ht="33.75" customHeight="1" x14ac:dyDescent="0.25">
      <c r="A36" s="8" t="s">
        <v>20</v>
      </c>
    </row>
    <row r="37" spans="1:17" ht="33" customHeight="1" x14ac:dyDescent="0.25">
      <c r="A37" s="8" t="s">
        <v>19</v>
      </c>
      <c r="F37" s="8">
        <v>0.6</v>
      </c>
      <c r="G37" s="65">
        <v>0.93</v>
      </c>
      <c r="I37" s="8">
        <v>2.34</v>
      </c>
      <c r="J37" s="8">
        <v>2.31</v>
      </c>
    </row>
    <row r="38" spans="1:17" ht="33" customHeight="1" x14ac:dyDescent="0.25">
      <c r="A38" s="8" t="s">
        <v>18</v>
      </c>
      <c r="F38" s="8">
        <v>0.6</v>
      </c>
      <c r="G38" s="65">
        <v>0.93</v>
      </c>
      <c r="I38" s="8">
        <v>2.34</v>
      </c>
      <c r="J38" s="8">
        <v>2.2999999999999998</v>
      </c>
    </row>
    <row r="39" spans="1:17" ht="33" customHeight="1" x14ac:dyDescent="0.25">
      <c r="A39" s="63"/>
    </row>
    <row r="40" spans="1:17" x14ac:dyDescent="0.25">
      <c r="A40" s="8" t="s">
        <v>66</v>
      </c>
    </row>
    <row r="41" spans="1:17" x14ac:dyDescent="0.25">
      <c r="A41" s="8" t="s">
        <v>116</v>
      </c>
    </row>
    <row r="42" spans="1:17" ht="34.5" customHeight="1" x14ac:dyDescent="0.25"/>
  </sheetData>
  <phoneticPr fontId="0" type="noConversion"/>
  <pageMargins left="0.56000000000000005" right="0.54" top="1" bottom="0.65" header="0.5" footer="0.5"/>
  <pageSetup paperSize="9" scale="52" orientation="portrait" cellComments="asDisplayed"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zoomScaleNormal="100" workbookViewId="0">
      <selection activeCell="B9" sqref="B9"/>
    </sheetView>
  </sheetViews>
  <sheetFormatPr defaultRowHeight="15.75" x14ac:dyDescent="0.25"/>
  <cols>
    <col min="1" max="1" width="5.140625" style="8" customWidth="1"/>
    <col min="2" max="2" width="61" style="12" customWidth="1"/>
    <col min="3" max="3" width="5.42578125" style="1" customWidth="1"/>
    <col min="4" max="4" width="19.7109375" style="1" customWidth="1"/>
    <col min="5" max="5" width="4.85546875" style="1" customWidth="1"/>
    <col min="6" max="6" width="20" style="1" customWidth="1"/>
    <col min="7" max="7" width="2.7109375" style="1" customWidth="1"/>
    <col min="8" max="8" width="9.140625" style="1" customWidth="1"/>
    <col min="9" max="9" width="12.7109375" style="1" bestFit="1" customWidth="1"/>
    <col min="10" max="16384" width="9.140625" style="1"/>
  </cols>
  <sheetData>
    <row r="1" spans="1:9" x14ac:dyDescent="0.25">
      <c r="A1" s="38" t="s">
        <v>61</v>
      </c>
    </row>
    <row r="2" spans="1:9" x14ac:dyDescent="0.25">
      <c r="A2" s="8" t="s">
        <v>17</v>
      </c>
    </row>
    <row r="3" spans="1:9" x14ac:dyDescent="0.25">
      <c r="A3" s="41"/>
    </row>
    <row r="4" spans="1:9" x14ac:dyDescent="0.25">
      <c r="A4" s="42" t="s">
        <v>64</v>
      </c>
      <c r="B4" s="13"/>
      <c r="C4" s="10"/>
      <c r="D4" s="10"/>
      <c r="E4" s="10"/>
      <c r="F4" s="10"/>
    </row>
    <row r="5" spans="1:9" x14ac:dyDescent="0.25">
      <c r="A5" s="42" t="s">
        <v>145</v>
      </c>
      <c r="B5" s="13"/>
      <c r="C5" s="10"/>
      <c r="D5" s="10"/>
      <c r="E5" s="10"/>
      <c r="F5" s="10"/>
    </row>
    <row r="6" spans="1:9" x14ac:dyDescent="0.25">
      <c r="A6" s="42" t="s">
        <v>16</v>
      </c>
      <c r="B6" s="14"/>
      <c r="C6" s="10"/>
      <c r="D6" s="15"/>
      <c r="E6" s="15"/>
      <c r="F6" s="15"/>
    </row>
    <row r="7" spans="1:9" x14ac:dyDescent="0.25">
      <c r="A7" s="42"/>
      <c r="B7" s="14"/>
      <c r="C7" s="10"/>
      <c r="D7" s="15"/>
      <c r="E7" s="15"/>
      <c r="F7" s="15"/>
    </row>
    <row r="8" spans="1:9" ht="16.5" thickBot="1" x14ac:dyDescent="0.3">
      <c r="A8" s="42"/>
      <c r="B8" s="14"/>
      <c r="C8" s="10"/>
      <c r="D8" s="78" t="s">
        <v>100</v>
      </c>
      <c r="E8" s="77"/>
      <c r="F8" s="78" t="s">
        <v>101</v>
      </c>
    </row>
    <row r="9" spans="1:9" ht="16.5" thickBot="1" x14ac:dyDescent="0.3">
      <c r="A9" s="42"/>
      <c r="B9" s="14"/>
      <c r="C9" s="10"/>
      <c r="D9" s="15"/>
      <c r="E9" s="15"/>
      <c r="F9" s="15"/>
    </row>
    <row r="10" spans="1:9" x14ac:dyDescent="0.25">
      <c r="A10" s="43"/>
      <c r="B10" s="14"/>
      <c r="C10" s="10"/>
      <c r="D10" s="16" t="s">
        <v>146</v>
      </c>
      <c r="E10" s="15"/>
      <c r="F10" s="16" t="s">
        <v>130</v>
      </c>
    </row>
    <row r="11" spans="1:9" ht="16.5" thickBot="1" x14ac:dyDescent="0.3">
      <c r="A11" s="43"/>
      <c r="B11" s="14"/>
      <c r="C11" s="10"/>
      <c r="D11" s="17" t="s">
        <v>15</v>
      </c>
      <c r="E11" s="15"/>
      <c r="F11" s="17" t="s">
        <v>15</v>
      </c>
    </row>
    <row r="12" spans="1:9" x14ac:dyDescent="0.25">
      <c r="A12" s="42" t="s">
        <v>14</v>
      </c>
      <c r="C12" s="10"/>
      <c r="D12" s="18"/>
      <c r="E12" s="18"/>
      <c r="F12" s="18"/>
    </row>
    <row r="13" spans="1:9" x14ac:dyDescent="0.25">
      <c r="A13" s="41"/>
      <c r="B13" s="19" t="s">
        <v>13</v>
      </c>
      <c r="C13" s="10"/>
      <c r="D13" s="18"/>
      <c r="E13" s="18"/>
      <c r="F13" s="18"/>
    </row>
    <row r="14" spans="1:9" x14ac:dyDescent="0.25">
      <c r="A14" s="43"/>
      <c r="B14" s="14" t="s">
        <v>12</v>
      </c>
      <c r="C14" s="10"/>
      <c r="D14" s="20">
        <v>31308</v>
      </c>
      <c r="E14" s="18"/>
      <c r="F14" s="20">
        <v>22978</v>
      </c>
      <c r="H14" s="37"/>
      <c r="I14" s="37"/>
    </row>
    <row r="15" spans="1:9" x14ac:dyDescent="0.25">
      <c r="A15" s="43"/>
      <c r="B15" s="14" t="s">
        <v>56</v>
      </c>
      <c r="C15" s="10"/>
      <c r="D15" s="21">
        <v>514</v>
      </c>
      <c r="E15" s="18"/>
      <c r="F15" s="21">
        <v>518</v>
      </c>
      <c r="H15" s="37"/>
      <c r="I15" s="37"/>
    </row>
    <row r="16" spans="1:9" x14ac:dyDescent="0.25">
      <c r="A16" s="43"/>
      <c r="B16" s="14" t="s">
        <v>125</v>
      </c>
      <c r="C16" s="10"/>
      <c r="D16" s="22">
        <v>6017</v>
      </c>
      <c r="E16" s="18"/>
      <c r="F16" s="22">
        <v>5468</v>
      </c>
      <c r="H16" s="37"/>
      <c r="I16" s="37"/>
    </row>
    <row r="17" spans="1:9" x14ac:dyDescent="0.25">
      <c r="A17" s="43"/>
      <c r="B17" s="14"/>
      <c r="C17" s="10"/>
      <c r="D17" s="22">
        <f>SUM(D14:D16)</f>
        <v>37839</v>
      </c>
      <c r="E17" s="18"/>
      <c r="F17" s="22">
        <f>SUM(F14:F16)</f>
        <v>28964</v>
      </c>
      <c r="H17" s="37"/>
      <c r="I17" s="37"/>
    </row>
    <row r="18" spans="1:9" x14ac:dyDescent="0.25">
      <c r="A18" s="43"/>
      <c r="B18" s="14"/>
      <c r="C18" s="10"/>
      <c r="D18" s="18"/>
      <c r="E18" s="18"/>
      <c r="F18" s="18"/>
      <c r="H18" s="37"/>
      <c r="I18" s="37"/>
    </row>
    <row r="19" spans="1:9" x14ac:dyDescent="0.25">
      <c r="A19" s="41"/>
      <c r="B19" s="19" t="s">
        <v>11</v>
      </c>
      <c r="C19" s="10"/>
      <c r="D19" s="18"/>
      <c r="E19" s="18"/>
      <c r="F19" s="18"/>
      <c r="H19" s="37"/>
      <c r="I19" s="37"/>
    </row>
    <row r="20" spans="1:9" x14ac:dyDescent="0.25">
      <c r="A20" s="43"/>
      <c r="B20" s="14" t="s">
        <v>10</v>
      </c>
      <c r="C20" s="10"/>
      <c r="D20" s="20">
        <v>16364</v>
      </c>
      <c r="E20" s="18"/>
      <c r="F20" s="20">
        <v>18077</v>
      </c>
      <c r="H20" s="37"/>
      <c r="I20" s="37"/>
    </row>
    <row r="21" spans="1:9" x14ac:dyDescent="0.25">
      <c r="A21" s="43"/>
      <c r="B21" s="14" t="s">
        <v>68</v>
      </c>
      <c r="C21" s="10"/>
      <c r="D21" s="21">
        <f>24589+3009-1903</f>
        <v>25695</v>
      </c>
      <c r="E21" s="18"/>
      <c r="F21" s="21">
        <v>23202</v>
      </c>
      <c r="H21" s="37"/>
      <c r="I21" s="37"/>
    </row>
    <row r="22" spans="1:9" x14ac:dyDescent="0.25">
      <c r="A22" s="43"/>
      <c r="B22" s="14" t="s">
        <v>118</v>
      </c>
      <c r="C22" s="10"/>
      <c r="D22" s="21">
        <v>218</v>
      </c>
      <c r="E22" s="18"/>
      <c r="F22" s="21">
        <v>413</v>
      </c>
      <c r="H22" s="37"/>
      <c r="I22" s="37"/>
    </row>
    <row r="23" spans="1:9" x14ac:dyDescent="0.25">
      <c r="A23" s="43"/>
      <c r="B23" s="14" t="s">
        <v>69</v>
      </c>
      <c r="C23" s="10"/>
      <c r="D23" s="22">
        <f>3037+14820+1903</f>
        <v>19760</v>
      </c>
      <c r="E23" s="18"/>
      <c r="F23" s="22">
        <v>21639</v>
      </c>
      <c r="H23" s="37"/>
      <c r="I23" s="37"/>
    </row>
    <row r="24" spans="1:9" x14ac:dyDescent="0.25">
      <c r="A24" s="43"/>
      <c r="B24" s="14"/>
      <c r="C24" s="10"/>
      <c r="D24" s="22">
        <f>SUM(D20:D23)</f>
        <v>62037</v>
      </c>
      <c r="E24" s="18"/>
      <c r="F24" s="22">
        <f>SUM(F20:F23)</f>
        <v>63331</v>
      </c>
      <c r="H24" s="37"/>
      <c r="I24" s="37"/>
    </row>
    <row r="25" spans="1:9" x14ac:dyDescent="0.25">
      <c r="A25" s="43"/>
      <c r="B25" s="14"/>
      <c r="C25" s="10"/>
      <c r="D25" s="18"/>
      <c r="E25" s="18"/>
      <c r="F25" s="18"/>
      <c r="H25" s="37"/>
      <c r="I25" s="37"/>
    </row>
    <row r="26" spans="1:9" ht="16.5" thickBot="1" x14ac:dyDescent="0.3">
      <c r="A26" s="44" t="s">
        <v>8</v>
      </c>
      <c r="B26" s="14"/>
      <c r="C26" s="10"/>
      <c r="D26" s="85">
        <f>+D24+D17</f>
        <v>99876</v>
      </c>
      <c r="E26" s="18"/>
      <c r="F26" s="85">
        <f>+F24+F17</f>
        <v>92295</v>
      </c>
      <c r="H26" s="37"/>
      <c r="I26" s="37"/>
    </row>
    <row r="27" spans="1:9" ht="16.5" thickTop="1" x14ac:dyDescent="0.25">
      <c r="A27" s="43"/>
      <c r="B27" s="19"/>
      <c r="C27" s="10"/>
      <c r="D27" s="18"/>
      <c r="E27" s="18"/>
      <c r="F27" s="18"/>
      <c r="H27" s="37"/>
      <c r="I27" s="37"/>
    </row>
    <row r="28" spans="1:9" x14ac:dyDescent="0.25">
      <c r="A28" s="42" t="s">
        <v>7</v>
      </c>
      <c r="C28" s="10"/>
      <c r="D28" s="18"/>
      <c r="E28" s="18"/>
      <c r="F28" s="18"/>
      <c r="H28" s="37"/>
      <c r="I28" s="37"/>
    </row>
    <row r="29" spans="1:9" x14ac:dyDescent="0.25">
      <c r="A29" s="43"/>
      <c r="B29" s="19" t="s">
        <v>77</v>
      </c>
      <c r="C29" s="10"/>
      <c r="D29" s="18"/>
      <c r="E29" s="18"/>
      <c r="F29" s="18"/>
      <c r="H29" s="37"/>
      <c r="I29" s="37"/>
    </row>
    <row r="30" spans="1:9" x14ac:dyDescent="0.25">
      <c r="A30" s="43"/>
      <c r="B30" s="14" t="s">
        <v>6</v>
      </c>
      <c r="C30" s="10"/>
      <c r="D30" s="18">
        <f>+EQUITY!B18</f>
        <v>47572</v>
      </c>
      <c r="E30" s="18"/>
      <c r="F30" s="18">
        <v>47572</v>
      </c>
      <c r="H30" s="37"/>
      <c r="I30" s="37"/>
    </row>
    <row r="31" spans="1:9" x14ac:dyDescent="0.25">
      <c r="A31" s="43"/>
      <c r="B31" s="14" t="s">
        <v>71</v>
      </c>
      <c r="C31" s="10"/>
      <c r="D31" s="18">
        <f>+SUM(EQUITY!C18:E18)</f>
        <v>33157</v>
      </c>
      <c r="E31" s="18"/>
      <c r="F31" s="18">
        <v>29650</v>
      </c>
      <c r="H31" s="37"/>
      <c r="I31" s="37"/>
    </row>
    <row r="32" spans="1:9" x14ac:dyDescent="0.25">
      <c r="A32" s="43"/>
      <c r="B32" s="19"/>
      <c r="C32" s="10"/>
      <c r="D32" s="18"/>
      <c r="E32" s="18"/>
      <c r="F32" s="18"/>
      <c r="H32" s="37"/>
      <c r="I32" s="37"/>
    </row>
    <row r="33" spans="1:9" x14ac:dyDescent="0.25">
      <c r="A33" s="44" t="s">
        <v>51</v>
      </c>
      <c r="B33" s="19"/>
      <c r="C33" s="10"/>
      <c r="D33" s="36">
        <f>SUM(D30:D32)</f>
        <v>80729</v>
      </c>
      <c r="E33" s="18"/>
      <c r="F33" s="36">
        <f>SUM(F30:F32)</f>
        <v>77222</v>
      </c>
      <c r="H33" s="37"/>
      <c r="I33" s="37"/>
    </row>
    <row r="34" spans="1:9" x14ac:dyDescent="0.25">
      <c r="A34" s="43"/>
      <c r="B34" s="19"/>
      <c r="C34" s="10"/>
      <c r="D34" s="18"/>
      <c r="E34" s="18"/>
      <c r="F34" s="18"/>
      <c r="H34" s="37"/>
      <c r="I34" s="37"/>
    </row>
    <row r="35" spans="1:9" x14ac:dyDescent="0.25">
      <c r="A35" s="43"/>
      <c r="B35" s="19" t="s">
        <v>5</v>
      </c>
      <c r="C35" s="10"/>
      <c r="D35" s="18"/>
      <c r="E35" s="18"/>
      <c r="F35" s="18"/>
      <c r="H35" s="37"/>
      <c r="I35" s="37"/>
    </row>
    <row r="36" spans="1:9" x14ac:dyDescent="0.25">
      <c r="A36" s="43"/>
      <c r="B36" s="14" t="s">
        <v>4</v>
      </c>
      <c r="C36" s="10"/>
      <c r="D36" s="20">
        <v>5480</v>
      </c>
      <c r="E36" s="18"/>
      <c r="F36" s="20">
        <v>0</v>
      </c>
      <c r="H36" s="37"/>
      <c r="I36" s="37"/>
    </row>
    <row r="37" spans="1:9" x14ac:dyDescent="0.25">
      <c r="A37" s="43"/>
      <c r="B37" s="14" t="s">
        <v>3</v>
      </c>
      <c r="C37" s="10"/>
      <c r="D37" s="22">
        <v>1628</v>
      </c>
      <c r="E37" s="18"/>
      <c r="F37" s="22">
        <v>1628</v>
      </c>
      <c r="H37" s="37"/>
      <c r="I37" s="37"/>
    </row>
    <row r="38" spans="1:9" x14ac:dyDescent="0.25">
      <c r="A38" s="43"/>
      <c r="B38" s="19"/>
      <c r="C38" s="10"/>
      <c r="D38" s="18">
        <f>SUM(D36:D37)</f>
        <v>7108</v>
      </c>
      <c r="E38" s="18"/>
      <c r="F38" s="18">
        <f>SUM(F36:F37)</f>
        <v>1628</v>
      </c>
      <c r="H38" s="37"/>
      <c r="I38" s="37"/>
    </row>
    <row r="39" spans="1:9" x14ac:dyDescent="0.25">
      <c r="A39" s="43"/>
      <c r="B39" s="19"/>
      <c r="C39" s="10"/>
      <c r="D39" s="18"/>
      <c r="E39" s="18"/>
      <c r="F39" s="18"/>
      <c r="H39" s="37"/>
      <c r="I39" s="37"/>
    </row>
    <row r="40" spans="1:9" x14ac:dyDescent="0.25">
      <c r="A40" s="43"/>
      <c r="B40" s="19" t="s">
        <v>2</v>
      </c>
      <c r="C40" s="10"/>
      <c r="D40" s="18"/>
      <c r="E40" s="18"/>
      <c r="F40" s="18"/>
      <c r="H40" s="37"/>
      <c r="I40" s="37"/>
    </row>
    <row r="41" spans="1:9" x14ac:dyDescent="0.25">
      <c r="A41" s="43"/>
      <c r="B41" s="14" t="s">
        <v>70</v>
      </c>
      <c r="C41" s="10"/>
      <c r="D41" s="20">
        <f>8735+1504</f>
        <v>10239</v>
      </c>
      <c r="E41" s="18"/>
      <c r="F41" s="20">
        <v>12710</v>
      </c>
      <c r="H41" s="37"/>
      <c r="I41" s="37"/>
    </row>
    <row r="42" spans="1:9" x14ac:dyDescent="0.25">
      <c r="A42" s="43"/>
      <c r="B42" s="14" t="s">
        <v>1</v>
      </c>
      <c r="C42" s="10"/>
      <c r="D42" s="21">
        <v>1681</v>
      </c>
      <c r="E42" s="18"/>
      <c r="F42" s="21">
        <v>703</v>
      </c>
      <c r="H42" s="37"/>
      <c r="I42" s="37"/>
    </row>
    <row r="43" spans="1:9" x14ac:dyDescent="0.25">
      <c r="A43" s="43"/>
      <c r="B43" s="14" t="s">
        <v>119</v>
      </c>
      <c r="C43" s="10"/>
      <c r="D43" s="22">
        <v>119</v>
      </c>
      <c r="E43" s="18"/>
      <c r="F43" s="22">
        <v>32</v>
      </c>
      <c r="H43" s="37"/>
      <c r="I43" s="37"/>
    </row>
    <row r="44" spans="1:9" x14ac:dyDescent="0.25">
      <c r="A44" s="43"/>
      <c r="B44" s="19"/>
      <c r="C44" s="10"/>
      <c r="D44" s="18">
        <f>SUM(D41:D43)</f>
        <v>12039</v>
      </c>
      <c r="E44" s="18"/>
      <c r="F44" s="18">
        <f>SUM(F41:F43)</f>
        <v>13445</v>
      </c>
      <c r="H44" s="37"/>
      <c r="I44" s="37"/>
    </row>
    <row r="45" spans="1:9" x14ac:dyDescent="0.25">
      <c r="A45" s="43"/>
      <c r="B45" s="19"/>
      <c r="C45" s="10"/>
      <c r="D45" s="18"/>
      <c r="E45" s="18"/>
      <c r="F45" s="18"/>
      <c r="H45" s="37"/>
      <c r="I45" s="37"/>
    </row>
    <row r="46" spans="1:9" x14ac:dyDescent="0.25">
      <c r="A46" s="44" t="s">
        <v>52</v>
      </c>
      <c r="B46" s="19"/>
      <c r="C46" s="10"/>
      <c r="D46" s="36">
        <f>+D44+D38</f>
        <v>19147</v>
      </c>
      <c r="E46" s="18"/>
      <c r="F46" s="36">
        <f>+F44+F38</f>
        <v>15073</v>
      </c>
      <c r="H46" s="37"/>
      <c r="I46" s="37"/>
    </row>
    <row r="47" spans="1:9" x14ac:dyDescent="0.25">
      <c r="A47" s="43"/>
      <c r="D47" s="10"/>
      <c r="E47" s="10"/>
      <c r="F47" s="10"/>
      <c r="H47" s="37"/>
      <c r="I47" s="37"/>
    </row>
    <row r="48" spans="1:9" ht="16.5" thickBot="1" x14ac:dyDescent="0.3">
      <c r="A48" s="44" t="s">
        <v>0</v>
      </c>
      <c r="B48" s="19"/>
      <c r="C48" s="10"/>
      <c r="D48" s="85">
        <f>+D46+D33</f>
        <v>99876</v>
      </c>
      <c r="E48" s="18"/>
      <c r="F48" s="85">
        <f>+F46+F33</f>
        <v>92295</v>
      </c>
      <c r="H48" s="37"/>
      <c r="I48" s="37"/>
    </row>
    <row r="49" spans="1:9" ht="16.5" thickTop="1" x14ac:dyDescent="0.25">
      <c r="A49" s="43"/>
      <c r="B49" s="19"/>
      <c r="C49" s="10"/>
      <c r="D49" s="23"/>
      <c r="E49" s="18"/>
      <c r="F49" s="23"/>
      <c r="I49" s="37"/>
    </row>
    <row r="50" spans="1:9" x14ac:dyDescent="0.25">
      <c r="C50" s="10"/>
      <c r="D50" s="18"/>
      <c r="E50" s="18"/>
      <c r="F50" s="18"/>
      <c r="I50" s="37"/>
    </row>
    <row r="51" spans="1:9" ht="16.5" thickBot="1" x14ac:dyDescent="0.3">
      <c r="A51" s="41" t="s">
        <v>76</v>
      </c>
      <c r="C51" s="10"/>
      <c r="D51" s="80">
        <f>+D33/(D30*10)</f>
        <v>0.16969856217943327</v>
      </c>
      <c r="E51" s="24"/>
      <c r="F51" s="80">
        <f>+F33/(F30*10)</f>
        <v>0.16232657865971581</v>
      </c>
      <c r="I51" s="37"/>
    </row>
    <row r="52" spans="1:9" x14ac:dyDescent="0.25">
      <c r="A52" s="43"/>
      <c r="B52" s="14"/>
      <c r="C52" s="10"/>
      <c r="D52" s="18"/>
      <c r="E52" s="18"/>
      <c r="F52" s="18"/>
    </row>
    <row r="53" spans="1:9" x14ac:dyDescent="0.25">
      <c r="A53" s="41"/>
    </row>
    <row r="54" spans="1:9" x14ac:dyDescent="0.25">
      <c r="A54" s="41" t="s">
        <v>65</v>
      </c>
    </row>
    <row r="55" spans="1:9" x14ac:dyDescent="0.25">
      <c r="A55" s="8" t="s">
        <v>161</v>
      </c>
    </row>
    <row r="56" spans="1:9" x14ac:dyDescent="0.25">
      <c r="A56" s="41"/>
    </row>
    <row r="57" spans="1:9" x14ac:dyDescent="0.25">
      <c r="A57" s="41"/>
    </row>
    <row r="58" spans="1:9" x14ac:dyDescent="0.25">
      <c r="A58" s="41"/>
    </row>
    <row r="59" spans="1:9" x14ac:dyDescent="0.25">
      <c r="A59" s="41"/>
    </row>
    <row r="60" spans="1:9" x14ac:dyDescent="0.25">
      <c r="A60" s="41"/>
    </row>
    <row r="61" spans="1:9" x14ac:dyDescent="0.25">
      <c r="A61" s="41"/>
    </row>
    <row r="62" spans="1:9" x14ac:dyDescent="0.25">
      <c r="A62" s="41"/>
    </row>
    <row r="63" spans="1:9" x14ac:dyDescent="0.25">
      <c r="A63" s="41"/>
    </row>
    <row r="64" spans="1:9" x14ac:dyDescent="0.25">
      <c r="A64" s="41"/>
    </row>
  </sheetData>
  <phoneticPr fontId="0" type="noConversion"/>
  <pageMargins left="0.55118110236220474" right="0.55118110236220474" top="0.98425196850393704" bottom="0.6692913385826772" header="0.51181102362204722" footer="0.51181102362204722"/>
  <pageSetup paperSize="9" scale="72" orientation="portrait" cellComments="asDisplayed"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election activeCell="A33" sqref="A33"/>
    </sheetView>
  </sheetViews>
  <sheetFormatPr defaultRowHeight="12.75" x14ac:dyDescent="0.2"/>
  <cols>
    <col min="1" max="1" width="47.85546875" customWidth="1"/>
    <col min="2" max="3" width="17" customWidth="1"/>
    <col min="4" max="4" width="18.85546875" bestFit="1" customWidth="1"/>
    <col min="5" max="6" width="17" customWidth="1"/>
  </cols>
  <sheetData>
    <row r="1" spans="1:6" ht="15.75" x14ac:dyDescent="0.25">
      <c r="A1" s="38" t="s">
        <v>61</v>
      </c>
      <c r="B1" s="1"/>
      <c r="C1" s="1"/>
      <c r="D1" s="1"/>
      <c r="E1" s="88"/>
      <c r="F1" s="88"/>
    </row>
    <row r="2" spans="1:6" ht="15.75" x14ac:dyDescent="0.25">
      <c r="A2" s="8" t="s">
        <v>17</v>
      </c>
      <c r="B2" s="1"/>
      <c r="C2" s="1"/>
      <c r="D2" s="1"/>
      <c r="E2" s="1"/>
      <c r="F2" s="1"/>
    </row>
    <row r="3" spans="1:6" ht="15.75" x14ac:dyDescent="0.25">
      <c r="A3" s="8"/>
      <c r="B3" s="1"/>
      <c r="C3" s="1"/>
      <c r="D3" s="1"/>
      <c r="E3" s="1"/>
      <c r="F3" s="1"/>
    </row>
    <row r="4" spans="1:6" ht="15.75" x14ac:dyDescent="0.25">
      <c r="A4" s="38" t="s">
        <v>38</v>
      </c>
      <c r="B4" s="1"/>
      <c r="C4" s="1"/>
      <c r="D4" s="1"/>
      <c r="E4" s="1"/>
      <c r="F4" s="1"/>
    </row>
    <row r="5" spans="1:6" ht="15.75" x14ac:dyDescent="0.25">
      <c r="A5" s="38" t="str">
        <f>+'SCI '!A5</f>
        <v>FOR THE 2ND QUARTER ENDED 30 JUNE 2015</v>
      </c>
      <c r="B5" s="1"/>
      <c r="C5" s="1"/>
      <c r="D5" s="1"/>
      <c r="E5" s="1"/>
      <c r="F5" s="1"/>
    </row>
    <row r="6" spans="1:6" ht="15.75" x14ac:dyDescent="0.25">
      <c r="A6" s="38" t="s">
        <v>16</v>
      </c>
      <c r="B6" s="1"/>
      <c r="C6" s="1"/>
      <c r="D6" s="1"/>
      <c r="E6" s="1"/>
      <c r="F6" s="1"/>
    </row>
    <row r="7" spans="1:6" ht="15.75" x14ac:dyDescent="0.25">
      <c r="A7" s="38"/>
      <c r="B7" s="1"/>
      <c r="C7" s="1"/>
      <c r="D7" s="1"/>
      <c r="E7" s="1"/>
      <c r="F7" s="1"/>
    </row>
    <row r="8" spans="1:6" ht="15.75" x14ac:dyDescent="0.25">
      <c r="A8" s="74"/>
      <c r="B8" s="1"/>
      <c r="C8" s="1"/>
      <c r="D8" s="1"/>
      <c r="E8" s="1"/>
      <c r="F8" s="1"/>
    </row>
    <row r="9" spans="1:6" ht="15.75" x14ac:dyDescent="0.25">
      <c r="A9" s="55" t="s">
        <v>153</v>
      </c>
      <c r="B9" s="89" t="s">
        <v>78</v>
      </c>
      <c r="C9" s="90"/>
      <c r="D9" s="90"/>
      <c r="E9" s="90"/>
      <c r="F9" s="91"/>
    </row>
    <row r="10" spans="1:6" ht="15.75" x14ac:dyDescent="0.25">
      <c r="A10" s="55"/>
      <c r="B10" s="45"/>
      <c r="C10" s="46"/>
      <c r="D10" s="46"/>
      <c r="E10" s="46"/>
      <c r="F10" s="47"/>
    </row>
    <row r="11" spans="1:6" ht="15.75" x14ac:dyDescent="0.25">
      <c r="A11" s="8"/>
      <c r="B11" s="5" t="s">
        <v>37</v>
      </c>
      <c r="C11" s="83" t="s">
        <v>82</v>
      </c>
      <c r="D11" s="83" t="s">
        <v>54</v>
      </c>
      <c r="E11" s="83" t="s">
        <v>36</v>
      </c>
      <c r="F11" s="83" t="s">
        <v>35</v>
      </c>
    </row>
    <row r="12" spans="1:6" ht="15.75" x14ac:dyDescent="0.25">
      <c r="A12" s="8"/>
      <c r="B12" s="6" t="s">
        <v>34</v>
      </c>
      <c r="C12" s="25" t="s">
        <v>83</v>
      </c>
      <c r="D12" s="25" t="s">
        <v>55</v>
      </c>
      <c r="E12" s="25" t="s">
        <v>120</v>
      </c>
      <c r="F12" s="26"/>
    </row>
    <row r="13" spans="1:6" ht="15.75" x14ac:dyDescent="0.25">
      <c r="A13" s="8"/>
      <c r="B13" s="6"/>
      <c r="C13" s="25"/>
      <c r="D13" s="25" t="s">
        <v>50</v>
      </c>
      <c r="E13" s="25"/>
      <c r="F13" s="26"/>
    </row>
    <row r="14" spans="1:6" ht="15.75" x14ac:dyDescent="0.25">
      <c r="A14" s="8"/>
      <c r="B14" s="27" t="s">
        <v>15</v>
      </c>
      <c r="C14" s="28" t="s">
        <v>15</v>
      </c>
      <c r="D14" s="28" t="s">
        <v>15</v>
      </c>
      <c r="E14" s="28" t="s">
        <v>15</v>
      </c>
      <c r="F14" s="28" t="s">
        <v>15</v>
      </c>
    </row>
    <row r="15" spans="1:6" ht="15.75" x14ac:dyDescent="0.25">
      <c r="A15" s="8"/>
      <c r="B15" s="7"/>
      <c r="C15" s="26"/>
      <c r="D15" s="26"/>
      <c r="E15" s="26"/>
      <c r="F15" s="26"/>
    </row>
    <row r="16" spans="1:6" ht="22.5" customHeight="1" x14ac:dyDescent="0.25">
      <c r="A16" s="38" t="s">
        <v>134</v>
      </c>
      <c r="B16" s="29">
        <v>47572</v>
      </c>
      <c r="C16" s="30">
        <v>37</v>
      </c>
      <c r="D16" s="30">
        <v>816</v>
      </c>
      <c r="E16" s="30">
        <v>28797</v>
      </c>
      <c r="F16" s="30">
        <f>SUM(B16:E16)</f>
        <v>77222</v>
      </c>
    </row>
    <row r="17" spans="1:6" ht="24" customHeight="1" x14ac:dyDescent="0.25">
      <c r="A17" s="8" t="s">
        <v>128</v>
      </c>
      <c r="B17" s="29">
        <v>0</v>
      </c>
      <c r="C17" s="30">
        <v>0</v>
      </c>
      <c r="D17" s="30">
        <v>511</v>
      </c>
      <c r="E17" s="30">
        <v>2996</v>
      </c>
      <c r="F17" s="30">
        <f>SUM(B17:E17)</f>
        <v>3507</v>
      </c>
    </row>
    <row r="18" spans="1:6" ht="24" customHeight="1" thickBot="1" x14ac:dyDescent="0.3">
      <c r="A18" s="8" t="s">
        <v>154</v>
      </c>
      <c r="B18" s="31">
        <f>SUM(B16:B17)</f>
        <v>47572</v>
      </c>
      <c r="C18" s="31">
        <f t="shared" ref="C18:F18" si="0">SUM(C16:C17)</f>
        <v>37</v>
      </c>
      <c r="D18" s="31">
        <f t="shared" si="0"/>
        <v>1327</v>
      </c>
      <c r="E18" s="31">
        <f t="shared" si="0"/>
        <v>31793</v>
      </c>
      <c r="F18" s="31">
        <f t="shared" si="0"/>
        <v>80729</v>
      </c>
    </row>
    <row r="19" spans="1:6" ht="13.5" thickTop="1" x14ac:dyDescent="0.2">
      <c r="A19" s="74"/>
      <c r="B19" s="74"/>
      <c r="C19" s="74"/>
      <c r="D19" s="74"/>
      <c r="E19" s="74"/>
      <c r="F19" s="74" t="s">
        <v>131</v>
      </c>
    </row>
    <row r="20" spans="1:6" x14ac:dyDescent="0.2">
      <c r="A20" s="74"/>
      <c r="B20" s="74"/>
      <c r="C20" s="74"/>
      <c r="D20" s="74"/>
      <c r="E20" s="74"/>
      <c r="F20" s="74"/>
    </row>
    <row r="21" spans="1:6" x14ac:dyDescent="0.2">
      <c r="A21" s="74"/>
      <c r="B21" s="74"/>
      <c r="C21" s="74"/>
      <c r="D21" s="74"/>
      <c r="E21" s="74"/>
      <c r="F21" s="74"/>
    </row>
    <row r="22" spans="1:6" ht="15.75" x14ac:dyDescent="0.25">
      <c r="A22" s="55"/>
      <c r="B22" s="74"/>
      <c r="C22" s="74"/>
      <c r="D22" s="74"/>
      <c r="E22" s="74"/>
      <c r="F22" s="74"/>
    </row>
    <row r="23" spans="1:6" ht="15.75" x14ac:dyDescent="0.25">
      <c r="A23" s="55" t="s">
        <v>147</v>
      </c>
      <c r="B23" s="89" t="s">
        <v>78</v>
      </c>
      <c r="C23" s="90"/>
      <c r="D23" s="90"/>
      <c r="E23" s="90"/>
      <c r="F23" s="91"/>
    </row>
    <row r="24" spans="1:6" ht="15.75" x14ac:dyDescent="0.25">
      <c r="A24" s="8"/>
      <c r="B24" s="45"/>
      <c r="C24" s="46"/>
      <c r="D24" s="46"/>
      <c r="E24" s="46"/>
      <c r="F24" s="47"/>
    </row>
    <row r="25" spans="1:6" ht="15.75" x14ac:dyDescent="0.25">
      <c r="A25" s="8"/>
      <c r="B25" s="6" t="s">
        <v>37</v>
      </c>
      <c r="C25" s="83" t="s">
        <v>82</v>
      </c>
      <c r="D25" s="25" t="s">
        <v>54</v>
      </c>
      <c r="E25" s="25" t="s">
        <v>36</v>
      </c>
      <c r="F25" s="25" t="s">
        <v>35</v>
      </c>
    </row>
    <row r="26" spans="1:6" ht="15.75" x14ac:dyDescent="0.25">
      <c r="A26" s="8"/>
      <c r="B26" s="6" t="s">
        <v>34</v>
      </c>
      <c r="C26" s="25" t="s">
        <v>83</v>
      </c>
      <c r="D26" s="25" t="s">
        <v>55</v>
      </c>
      <c r="E26" s="25" t="s">
        <v>120</v>
      </c>
      <c r="F26" s="26"/>
    </row>
    <row r="27" spans="1:6" ht="15.75" x14ac:dyDescent="0.25">
      <c r="A27" s="8"/>
      <c r="B27" s="6"/>
      <c r="C27" s="25"/>
      <c r="D27" s="25" t="s">
        <v>50</v>
      </c>
      <c r="E27" s="25"/>
      <c r="F27" s="26"/>
    </row>
    <row r="28" spans="1:6" ht="15.75" x14ac:dyDescent="0.25">
      <c r="A28" s="8"/>
      <c r="B28" s="27" t="s">
        <v>15</v>
      </c>
      <c r="C28" s="28" t="s">
        <v>15</v>
      </c>
      <c r="D28" s="28" t="s">
        <v>15</v>
      </c>
      <c r="E28" s="28" t="s">
        <v>15</v>
      </c>
      <c r="F28" s="28" t="s">
        <v>15</v>
      </c>
    </row>
    <row r="29" spans="1:6" ht="15.75" x14ac:dyDescent="0.25">
      <c r="A29" s="8"/>
      <c r="B29" s="7"/>
      <c r="C29" s="26"/>
      <c r="D29" s="26"/>
      <c r="E29" s="26"/>
      <c r="F29" s="26"/>
    </row>
    <row r="30" spans="1:6" ht="23.25" customHeight="1" x14ac:dyDescent="0.25">
      <c r="A30" s="38" t="s">
        <v>123</v>
      </c>
      <c r="B30" s="29">
        <v>38038</v>
      </c>
      <c r="C30" s="30">
        <v>9646</v>
      </c>
      <c r="D30" s="30">
        <v>598</v>
      </c>
      <c r="E30" s="30">
        <v>29414</v>
      </c>
      <c r="F30" s="30">
        <f>SUM(B30:E30)</f>
        <v>77696</v>
      </c>
    </row>
    <row r="31" spans="1:6" ht="23.25" customHeight="1" x14ac:dyDescent="0.25">
      <c r="A31" s="8" t="s">
        <v>128</v>
      </c>
      <c r="B31" s="29">
        <v>0</v>
      </c>
      <c r="C31" s="30">
        <v>0</v>
      </c>
      <c r="D31" s="30">
        <f>+'SCI '!K27</f>
        <v>-232</v>
      </c>
      <c r="E31" s="30">
        <f>+'SCI '!K25</f>
        <v>1442</v>
      </c>
      <c r="F31" s="30">
        <f>SUM(B31:E31)</f>
        <v>1210</v>
      </c>
    </row>
    <row r="32" spans="1:6" ht="23.25" customHeight="1" x14ac:dyDescent="0.25">
      <c r="A32" s="8" t="s">
        <v>129</v>
      </c>
      <c r="B32" s="29"/>
      <c r="C32" s="30"/>
      <c r="D32" s="30"/>
      <c r="E32" s="30"/>
      <c r="F32" s="30"/>
    </row>
    <row r="33" spans="1:6" ht="23.25" customHeight="1" x14ac:dyDescent="0.25">
      <c r="A33" s="84" t="s">
        <v>135</v>
      </c>
      <c r="B33" s="29">
        <v>7</v>
      </c>
      <c r="C33" s="30">
        <v>1</v>
      </c>
      <c r="D33" s="30">
        <v>0</v>
      </c>
      <c r="E33" s="30">
        <v>0</v>
      </c>
      <c r="F33" s="30">
        <f>SUM(B33:E33)</f>
        <v>8</v>
      </c>
    </row>
    <row r="34" spans="1:6" ht="23.25" customHeight="1" thickBot="1" x14ac:dyDescent="0.3">
      <c r="A34" s="8" t="s">
        <v>148</v>
      </c>
      <c r="B34" s="31">
        <f>SUM(B30:B33)</f>
        <v>38045</v>
      </c>
      <c r="C34" s="31">
        <f t="shared" ref="C34:F34" si="1">SUM(C30:C33)</f>
        <v>9647</v>
      </c>
      <c r="D34" s="31">
        <f t="shared" si="1"/>
        <v>366</v>
      </c>
      <c r="E34" s="31">
        <f t="shared" si="1"/>
        <v>30856</v>
      </c>
      <c r="F34" s="31">
        <f t="shared" si="1"/>
        <v>78914</v>
      </c>
    </row>
    <row r="35" spans="1:6" ht="13.5" thickTop="1" x14ac:dyDescent="0.2">
      <c r="D35" s="74"/>
      <c r="E35" s="74"/>
      <c r="F35" s="74"/>
    </row>
    <row r="36" spans="1:6" x14ac:dyDescent="0.2">
      <c r="D36" s="74"/>
      <c r="E36" s="74"/>
      <c r="F36" s="74"/>
    </row>
    <row r="37" spans="1:6" ht="15.75" x14ac:dyDescent="0.25">
      <c r="A37" s="8"/>
    </row>
    <row r="38" spans="1:6" ht="15.75" x14ac:dyDescent="0.25">
      <c r="A38" s="8" t="s">
        <v>94</v>
      </c>
    </row>
    <row r="39" spans="1:6" ht="15.75" x14ac:dyDescent="0.25">
      <c r="A39" s="8" t="s">
        <v>161</v>
      </c>
    </row>
  </sheetData>
  <mergeCells count="3">
    <mergeCell ref="E1:F1"/>
    <mergeCell ref="B9:F9"/>
    <mergeCell ref="B23:F23"/>
  </mergeCells>
  <pageMargins left="0.55118110236220474" right="0.55118110236220474" top="0.98425196850393704" bottom="0.6692913385826772" header="0.51181102362204722" footer="0.51181102362204722"/>
  <pageSetup paperSize="9" scale="64" orientation="portrait" cellComments="asDisplayed"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zoomScale="75" zoomScaleNormal="100" workbookViewId="0">
      <selection activeCell="A42" sqref="A42"/>
    </sheetView>
  </sheetViews>
  <sheetFormatPr defaultRowHeight="15.75" x14ac:dyDescent="0.25"/>
  <cols>
    <col min="1" max="1" width="75.85546875" style="8" customWidth="1"/>
    <col min="2" max="2" width="24.7109375" style="11" customWidth="1"/>
    <col min="3" max="3" width="3.5703125" style="1" customWidth="1"/>
    <col min="4" max="4" width="25.85546875" style="1" bestFit="1" customWidth="1"/>
    <col min="5" max="5" width="7.5703125" style="1" customWidth="1"/>
    <col min="6" max="16384" width="9.140625" style="1"/>
  </cols>
  <sheetData>
    <row r="1" spans="1:4" x14ac:dyDescent="0.25">
      <c r="A1" s="38" t="s">
        <v>61</v>
      </c>
      <c r="B1" s="88"/>
      <c r="C1" s="88"/>
      <c r="D1" s="88"/>
    </row>
    <row r="2" spans="1:4" x14ac:dyDescent="0.25">
      <c r="A2" s="8" t="s">
        <v>17</v>
      </c>
    </row>
    <row r="4" spans="1:4" x14ac:dyDescent="0.25">
      <c r="A4" s="38" t="s">
        <v>67</v>
      </c>
    </row>
    <row r="5" spans="1:4" x14ac:dyDescent="0.25">
      <c r="A5" s="38" t="str">
        <f>+'SCI '!A5</f>
        <v>FOR THE 2ND QUARTER ENDED 30 JUNE 2015</v>
      </c>
    </row>
    <row r="6" spans="1:4" x14ac:dyDescent="0.25">
      <c r="A6" s="38" t="s">
        <v>16</v>
      </c>
    </row>
    <row r="7" spans="1:4" x14ac:dyDescent="0.25">
      <c r="A7" s="38"/>
      <c r="D7" s="4"/>
    </row>
    <row r="8" spans="1:4" x14ac:dyDescent="0.25">
      <c r="A8" s="38"/>
      <c r="D8" s="4"/>
    </row>
    <row r="9" spans="1:4" x14ac:dyDescent="0.25">
      <c r="A9" s="38"/>
      <c r="B9" s="56" t="s">
        <v>30</v>
      </c>
      <c r="D9" s="3" t="s">
        <v>29</v>
      </c>
    </row>
    <row r="10" spans="1:4" x14ac:dyDescent="0.25">
      <c r="A10" s="38"/>
      <c r="B10" s="56" t="s">
        <v>126</v>
      </c>
      <c r="D10" s="3" t="s">
        <v>27</v>
      </c>
    </row>
    <row r="11" spans="1:4" x14ac:dyDescent="0.25">
      <c r="A11" s="38"/>
      <c r="B11" s="56" t="s">
        <v>127</v>
      </c>
      <c r="D11" s="3" t="s">
        <v>59</v>
      </c>
    </row>
    <row r="12" spans="1:4" x14ac:dyDescent="0.25">
      <c r="A12" s="38"/>
      <c r="B12" s="57" t="s">
        <v>143</v>
      </c>
      <c r="C12" s="79"/>
      <c r="D12" s="48" t="s">
        <v>144</v>
      </c>
    </row>
    <row r="13" spans="1:4" x14ac:dyDescent="0.25">
      <c r="B13" s="56" t="s">
        <v>15</v>
      </c>
      <c r="D13" s="3" t="s">
        <v>15</v>
      </c>
    </row>
    <row r="14" spans="1:4" x14ac:dyDescent="0.25">
      <c r="A14" s="38" t="s">
        <v>48</v>
      </c>
    </row>
    <row r="15" spans="1:4" x14ac:dyDescent="0.25">
      <c r="A15" s="8" t="s">
        <v>47</v>
      </c>
      <c r="B15" s="11">
        <f>+'SCI '!J23</f>
        <v>4206</v>
      </c>
      <c r="D15" s="33">
        <v>2416</v>
      </c>
    </row>
    <row r="16" spans="1:4" x14ac:dyDescent="0.25">
      <c r="A16" s="8" t="s">
        <v>46</v>
      </c>
      <c r="D16" s="11"/>
    </row>
    <row r="17" spans="1:6" x14ac:dyDescent="0.25">
      <c r="A17" s="8" t="s">
        <v>60</v>
      </c>
      <c r="B17" s="11">
        <v>4</v>
      </c>
      <c r="D17" s="33">
        <v>3</v>
      </c>
    </row>
    <row r="18" spans="1:6" x14ac:dyDescent="0.25">
      <c r="A18" s="8" t="s">
        <v>151</v>
      </c>
      <c r="B18" s="11">
        <v>-2</v>
      </c>
      <c r="D18" s="33">
        <v>0</v>
      </c>
    </row>
    <row r="19" spans="1:6" x14ac:dyDescent="0.25">
      <c r="A19" s="8" t="s">
        <v>81</v>
      </c>
      <c r="B19" s="11">
        <v>477</v>
      </c>
      <c r="D19" s="33">
        <v>426</v>
      </c>
      <c r="E19" s="9"/>
    </row>
    <row r="20" spans="1:6" x14ac:dyDescent="0.25">
      <c r="A20" s="8" t="s">
        <v>98</v>
      </c>
      <c r="B20" s="11">
        <v>24</v>
      </c>
      <c r="D20" s="33">
        <v>8</v>
      </c>
    </row>
    <row r="21" spans="1:6" x14ac:dyDescent="0.25">
      <c r="A21" s="8" t="s">
        <v>45</v>
      </c>
      <c r="B21" s="11">
        <v>-221</v>
      </c>
      <c r="D21" s="33">
        <v>-175</v>
      </c>
    </row>
    <row r="22" spans="1:6" x14ac:dyDescent="0.25">
      <c r="A22" s="8" t="s">
        <v>155</v>
      </c>
      <c r="B22" s="11">
        <v>42</v>
      </c>
      <c r="D22" s="33"/>
    </row>
    <row r="23" spans="1:6" x14ac:dyDescent="0.25">
      <c r="A23" s="8" t="s">
        <v>149</v>
      </c>
      <c r="B23" s="11">
        <v>-38</v>
      </c>
      <c r="D23" s="33">
        <v>96</v>
      </c>
    </row>
    <row r="24" spans="1:6" x14ac:dyDescent="0.25">
      <c r="B24" s="34"/>
      <c r="D24" s="34"/>
    </row>
    <row r="25" spans="1:6" x14ac:dyDescent="0.25">
      <c r="A25" s="8" t="s">
        <v>44</v>
      </c>
      <c r="B25" s="11">
        <f>SUM(B14:B24)</f>
        <v>4492</v>
      </c>
      <c r="D25" s="11">
        <f>SUM(D14:D24)</f>
        <v>2774</v>
      </c>
      <c r="F25" s="9"/>
    </row>
    <row r="26" spans="1:6" x14ac:dyDescent="0.25">
      <c r="A26" s="8" t="s">
        <v>90</v>
      </c>
      <c r="B26" s="11">
        <v>1713</v>
      </c>
      <c r="D26" s="11">
        <v>-3418</v>
      </c>
    </row>
    <row r="27" spans="1:6" x14ac:dyDescent="0.25">
      <c r="A27" s="8" t="s">
        <v>91</v>
      </c>
      <c r="B27" s="11">
        <v>-2441</v>
      </c>
      <c r="D27" s="11">
        <v>-1675</v>
      </c>
    </row>
    <row r="28" spans="1:6" x14ac:dyDescent="0.25">
      <c r="A28" s="8" t="s">
        <v>92</v>
      </c>
      <c r="B28" s="32">
        <v>-2498</v>
      </c>
      <c r="C28" s="10"/>
      <c r="D28" s="32">
        <v>829</v>
      </c>
    </row>
    <row r="29" spans="1:6" x14ac:dyDescent="0.25">
      <c r="A29" s="8" t="s">
        <v>121</v>
      </c>
      <c r="B29" s="34">
        <v>-6</v>
      </c>
      <c r="C29" s="10"/>
      <c r="D29" s="34">
        <v>-7</v>
      </c>
    </row>
    <row r="30" spans="1:6" x14ac:dyDescent="0.25">
      <c r="A30" s="8" t="s">
        <v>163</v>
      </c>
      <c r="B30" s="11">
        <f>SUM(B25:B29)</f>
        <v>1260</v>
      </c>
      <c r="D30" s="11">
        <f>SUM(D25:D29)</f>
        <v>-1497</v>
      </c>
    </row>
    <row r="31" spans="1:6" x14ac:dyDescent="0.25">
      <c r="A31" s="8" t="s">
        <v>43</v>
      </c>
      <c r="B31" s="11">
        <f>-B20</f>
        <v>-24</v>
      </c>
      <c r="D31" s="33">
        <f>-D20</f>
        <v>-8</v>
      </c>
    </row>
    <row r="32" spans="1:6" x14ac:dyDescent="0.25">
      <c r="A32" s="8" t="s">
        <v>42</v>
      </c>
      <c r="B32" s="34">
        <v>-928</v>
      </c>
      <c r="D32" s="35">
        <v>-1784</v>
      </c>
    </row>
    <row r="33" spans="1:5" x14ac:dyDescent="0.25">
      <c r="A33" s="38" t="s">
        <v>164</v>
      </c>
      <c r="B33" s="11">
        <f>SUM(B30:B32)</f>
        <v>308</v>
      </c>
      <c r="D33" s="11">
        <f>SUM(D30:D32)</f>
        <v>-3289</v>
      </c>
    </row>
    <row r="34" spans="1:5" x14ac:dyDescent="0.25">
      <c r="D34" s="11"/>
    </row>
    <row r="35" spans="1:5" x14ac:dyDescent="0.25">
      <c r="A35" s="38" t="s">
        <v>41</v>
      </c>
      <c r="D35" s="11"/>
    </row>
    <row r="36" spans="1:5" x14ac:dyDescent="0.25">
      <c r="A36" s="8" t="s">
        <v>40</v>
      </c>
      <c r="B36" s="11">
        <f>-B21</f>
        <v>221</v>
      </c>
      <c r="D36" s="33">
        <f>+-D21</f>
        <v>175</v>
      </c>
    </row>
    <row r="37" spans="1:5" x14ac:dyDescent="0.25">
      <c r="A37" s="8" t="s">
        <v>95</v>
      </c>
      <c r="B37" s="34">
        <v>-8807</v>
      </c>
      <c r="D37" s="35">
        <v>-471</v>
      </c>
    </row>
    <row r="38" spans="1:5" x14ac:dyDescent="0.25">
      <c r="A38" s="38" t="s">
        <v>158</v>
      </c>
      <c r="B38" s="11">
        <f>SUM(B36:B37)</f>
        <v>-8586</v>
      </c>
      <c r="D38" s="11">
        <f>SUM(D36:D37)</f>
        <v>-296</v>
      </c>
      <c r="E38" s="11"/>
    </row>
    <row r="39" spans="1:5" x14ac:dyDescent="0.25">
      <c r="D39" s="11"/>
      <c r="E39" s="11"/>
    </row>
    <row r="40" spans="1:5" x14ac:dyDescent="0.25">
      <c r="A40" s="38" t="s">
        <v>39</v>
      </c>
      <c r="D40" s="11"/>
      <c r="E40" s="11"/>
    </row>
    <row r="41" spans="1:5" x14ac:dyDescent="0.25">
      <c r="A41" s="8" t="s">
        <v>150</v>
      </c>
      <c r="B41" s="11">
        <v>5944</v>
      </c>
      <c r="D41" s="33">
        <v>-136</v>
      </c>
    </row>
    <row r="42" spans="1:5" x14ac:dyDescent="0.25">
      <c r="A42" s="8" t="s">
        <v>132</v>
      </c>
      <c r="B42" s="11">
        <v>514</v>
      </c>
      <c r="D42" s="33">
        <v>0</v>
      </c>
    </row>
    <row r="43" spans="1:5" x14ac:dyDescent="0.25">
      <c r="A43" s="8" t="s">
        <v>124</v>
      </c>
      <c r="B43" s="34">
        <v>0</v>
      </c>
      <c r="D43" s="35">
        <v>8</v>
      </c>
    </row>
    <row r="44" spans="1:5" x14ac:dyDescent="0.25">
      <c r="A44" s="38" t="s">
        <v>159</v>
      </c>
      <c r="B44" s="32">
        <f>SUM(B41:B43)</f>
        <v>6458</v>
      </c>
      <c r="C44" s="10"/>
      <c r="D44" s="32">
        <f>SUM(D41:D43)</f>
        <v>-128</v>
      </c>
    </row>
    <row r="45" spans="1:5" x14ac:dyDescent="0.25">
      <c r="B45" s="34"/>
      <c r="C45" s="10"/>
      <c r="D45" s="46"/>
    </row>
    <row r="46" spans="1:5" x14ac:dyDescent="0.25">
      <c r="A46" s="38" t="s">
        <v>160</v>
      </c>
      <c r="B46" s="11">
        <f>B33+B38+B44</f>
        <v>-1820</v>
      </c>
      <c r="D46" s="11">
        <f>D33+D38+D44</f>
        <v>-3713</v>
      </c>
    </row>
    <row r="47" spans="1:5" x14ac:dyDescent="0.25">
      <c r="A47" s="38"/>
      <c r="D47" s="11"/>
    </row>
    <row r="48" spans="1:5" x14ac:dyDescent="0.25">
      <c r="A48" s="38" t="s">
        <v>156</v>
      </c>
      <c r="D48" s="11"/>
    </row>
    <row r="49" spans="1:5" x14ac:dyDescent="0.25">
      <c r="A49" s="38" t="s">
        <v>157</v>
      </c>
      <c r="B49" s="11">
        <v>-65</v>
      </c>
      <c r="D49" s="11">
        <v>0</v>
      </c>
    </row>
    <row r="50" spans="1:5" x14ac:dyDescent="0.25">
      <c r="D50" s="11"/>
    </row>
    <row r="51" spans="1:5" x14ac:dyDescent="0.25">
      <c r="A51" s="61" t="s">
        <v>85</v>
      </c>
      <c r="D51" s="11"/>
    </row>
    <row r="52" spans="1:5" x14ac:dyDescent="0.25">
      <c r="A52" s="61" t="s">
        <v>138</v>
      </c>
      <c r="B52" s="11">
        <v>20642</v>
      </c>
      <c r="D52" s="11">
        <v>24294</v>
      </c>
    </row>
    <row r="53" spans="1:5" x14ac:dyDescent="0.25">
      <c r="A53" s="61"/>
      <c r="B53" s="1"/>
    </row>
    <row r="54" spans="1:5" x14ac:dyDescent="0.25">
      <c r="A54" s="61" t="s">
        <v>86</v>
      </c>
      <c r="B54" s="75"/>
      <c r="D54" s="59"/>
    </row>
    <row r="55" spans="1:5" ht="16.5" thickBot="1" x14ac:dyDescent="0.3">
      <c r="A55" s="60" t="s">
        <v>139</v>
      </c>
      <c r="B55" s="58">
        <f>SUM(B46:B54)</f>
        <v>18757</v>
      </c>
      <c r="D55" s="58">
        <f>SUM(D46:D54)</f>
        <v>20581</v>
      </c>
    </row>
    <row r="56" spans="1:5" ht="16.5" thickTop="1" x14ac:dyDescent="0.25">
      <c r="A56" s="38"/>
      <c r="B56" s="32"/>
      <c r="D56" s="32"/>
    </row>
    <row r="57" spans="1:5" x14ac:dyDescent="0.25">
      <c r="A57" s="8" t="s">
        <v>74</v>
      </c>
      <c r="B57" s="56" t="s">
        <v>15</v>
      </c>
    </row>
    <row r="58" spans="1:5" x14ac:dyDescent="0.25">
      <c r="B58" s="56"/>
    </row>
    <row r="59" spans="1:5" x14ac:dyDescent="0.25">
      <c r="A59" s="49" t="s">
        <v>93</v>
      </c>
    </row>
    <row r="60" spans="1:5" x14ac:dyDescent="0.25">
      <c r="A60" s="39" t="s">
        <v>87</v>
      </c>
    </row>
    <row r="61" spans="1:5" x14ac:dyDescent="0.25">
      <c r="A61" s="39" t="s">
        <v>9</v>
      </c>
      <c r="B61" s="11">
        <f>+SFP!D23</f>
        <v>19760</v>
      </c>
    </row>
    <row r="62" spans="1:5" x14ac:dyDescent="0.25">
      <c r="A62" s="39" t="s">
        <v>122</v>
      </c>
      <c r="B62" s="11">
        <v>-1003</v>
      </c>
      <c r="D62" s="37"/>
      <c r="E62" s="37"/>
    </row>
    <row r="63" spans="1:5" ht="16.5" thickBot="1" x14ac:dyDescent="0.3">
      <c r="A63" s="39" t="s">
        <v>140</v>
      </c>
      <c r="B63" s="58">
        <f>+SUM(B61:B62)</f>
        <v>18757</v>
      </c>
      <c r="C63" s="32"/>
      <c r="D63" s="32"/>
    </row>
    <row r="64" spans="1:5" ht="16.5" thickTop="1" x14ac:dyDescent="0.25">
      <c r="A64" s="40"/>
      <c r="B64" s="32"/>
    </row>
    <row r="65" spans="1:3" x14ac:dyDescent="0.25">
      <c r="B65" s="32"/>
      <c r="C65" s="10"/>
    </row>
    <row r="66" spans="1:3" x14ac:dyDescent="0.25">
      <c r="A66" s="8" t="s">
        <v>97</v>
      </c>
      <c r="B66" s="32"/>
      <c r="C66" s="10"/>
    </row>
    <row r="67" spans="1:3" x14ac:dyDescent="0.25">
      <c r="A67" s="8" t="s">
        <v>162</v>
      </c>
    </row>
  </sheetData>
  <mergeCells count="1">
    <mergeCell ref="B1:D1"/>
  </mergeCells>
  <phoneticPr fontId="0" type="noConversion"/>
  <pageMargins left="0.55118110236220474" right="0.55118110236220474" top="0.98425196850393704" bottom="0.6692913385826772" header="0.51181102362204722" footer="0.51181102362204722"/>
  <pageSetup paperSize="9" scale="63" orientation="portrait" cellComments="asDisplayed" r:id="rId1"/>
  <headerFooter alignWithMargins="0">
    <oddFooter>&amp;R4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3"/>
  <sheetViews>
    <sheetView topLeftCell="A25" workbookViewId="0">
      <selection activeCell="L41" sqref="L41"/>
    </sheetView>
  </sheetViews>
  <sheetFormatPr defaultRowHeight="12.75" x14ac:dyDescent="0.2"/>
  <cols>
    <col min="1" max="1" width="41.85546875" customWidth="1"/>
    <col min="2" max="4" width="17" customWidth="1"/>
    <col min="5" max="5" width="18.85546875" bestFit="1" customWidth="1"/>
    <col min="6" max="7" width="17" customWidth="1"/>
  </cols>
  <sheetData>
    <row r="1" spans="1:7" ht="15.75" x14ac:dyDescent="0.25">
      <c r="A1" s="38" t="s">
        <v>61</v>
      </c>
      <c r="B1" s="1"/>
      <c r="C1" s="1"/>
      <c r="D1" s="1"/>
      <c r="E1" s="1"/>
      <c r="F1" s="88"/>
      <c r="G1" s="88"/>
    </row>
    <row r="2" spans="1:7" ht="15.75" x14ac:dyDescent="0.25">
      <c r="A2" s="8" t="s">
        <v>17</v>
      </c>
      <c r="B2" s="1"/>
      <c r="C2" s="1"/>
      <c r="D2" s="1"/>
      <c r="E2" s="1"/>
      <c r="F2" s="1"/>
      <c r="G2" s="1"/>
    </row>
    <row r="3" spans="1:7" ht="15.75" x14ac:dyDescent="0.25">
      <c r="A3" s="8"/>
      <c r="B3" s="1"/>
      <c r="C3" s="1"/>
      <c r="D3" s="1"/>
      <c r="E3" s="1"/>
      <c r="F3" s="1"/>
      <c r="G3" s="1"/>
    </row>
    <row r="4" spans="1:7" ht="15.75" x14ac:dyDescent="0.25">
      <c r="A4" s="38" t="s">
        <v>38</v>
      </c>
      <c r="B4" s="1"/>
      <c r="C4" s="1"/>
      <c r="D4" s="1"/>
      <c r="E4" s="1"/>
      <c r="F4" s="1"/>
      <c r="G4" s="1"/>
    </row>
    <row r="5" spans="1:7" ht="15.75" x14ac:dyDescent="0.25">
      <c r="A5" s="38" t="s">
        <v>106</v>
      </c>
      <c r="B5" s="1"/>
      <c r="C5" s="1"/>
      <c r="D5" s="1"/>
      <c r="E5" s="1"/>
      <c r="F5" s="1"/>
      <c r="G5" s="1"/>
    </row>
    <row r="6" spans="1:7" ht="15.75" x14ac:dyDescent="0.25">
      <c r="A6" s="38" t="s">
        <v>16</v>
      </c>
      <c r="B6" s="1"/>
      <c r="C6" s="1"/>
      <c r="D6" s="1"/>
      <c r="E6" s="1"/>
      <c r="F6" s="1"/>
      <c r="G6" s="1"/>
    </row>
    <row r="7" spans="1:7" ht="15.75" x14ac:dyDescent="0.25">
      <c r="A7" s="38"/>
      <c r="B7" s="1"/>
      <c r="C7" s="1"/>
      <c r="D7" s="1"/>
      <c r="E7" s="1"/>
      <c r="F7" s="1"/>
      <c r="G7" s="1"/>
    </row>
    <row r="8" spans="1:7" ht="15.75" x14ac:dyDescent="0.25">
      <c r="A8" s="38"/>
      <c r="B8" s="1"/>
      <c r="C8" s="1"/>
      <c r="D8" s="1"/>
      <c r="E8" s="1"/>
      <c r="F8" s="1"/>
      <c r="G8" s="1"/>
    </row>
    <row r="9" spans="1:7" ht="15.75" x14ac:dyDescent="0.25">
      <c r="A9" s="55" t="s">
        <v>111</v>
      </c>
      <c r="B9" s="89" t="s">
        <v>78</v>
      </c>
      <c r="C9" s="90"/>
      <c r="D9" s="90"/>
      <c r="E9" s="90"/>
      <c r="F9" s="90"/>
      <c r="G9" s="91"/>
    </row>
    <row r="10" spans="1:7" ht="15.75" x14ac:dyDescent="0.25">
      <c r="A10" s="8"/>
      <c r="B10" s="45"/>
      <c r="C10" s="46"/>
      <c r="D10" s="46"/>
      <c r="E10" s="46"/>
      <c r="F10" s="46"/>
      <c r="G10" s="47"/>
    </row>
    <row r="11" spans="1:7" ht="15.75" x14ac:dyDescent="0.25">
      <c r="A11" s="8"/>
      <c r="B11" s="5" t="s">
        <v>37</v>
      </c>
      <c r="C11" s="81" t="s">
        <v>53</v>
      </c>
      <c r="D11" s="81" t="s">
        <v>82</v>
      </c>
      <c r="E11" s="81" t="s">
        <v>54</v>
      </c>
      <c r="F11" s="81" t="s">
        <v>36</v>
      </c>
      <c r="G11" s="81" t="s">
        <v>35</v>
      </c>
    </row>
    <row r="12" spans="1:7" ht="15.75" x14ac:dyDescent="0.25">
      <c r="A12" s="8"/>
      <c r="B12" s="6" t="s">
        <v>34</v>
      </c>
      <c r="C12" s="25" t="s">
        <v>50</v>
      </c>
      <c r="D12" s="25" t="s">
        <v>83</v>
      </c>
      <c r="E12" s="25" t="s">
        <v>55</v>
      </c>
      <c r="F12" s="25" t="s">
        <v>33</v>
      </c>
      <c r="G12" s="26"/>
    </row>
    <row r="13" spans="1:7" ht="15.75" x14ac:dyDescent="0.25">
      <c r="A13" s="8"/>
      <c r="B13" s="6"/>
      <c r="C13" s="25"/>
      <c r="D13" s="25"/>
      <c r="E13" s="25" t="s">
        <v>50</v>
      </c>
      <c r="F13" s="25"/>
      <c r="G13" s="26"/>
    </row>
    <row r="14" spans="1:7" ht="15.75" x14ac:dyDescent="0.25">
      <c r="A14" s="8"/>
      <c r="B14" s="27" t="s">
        <v>15</v>
      </c>
      <c r="C14" s="28" t="s">
        <v>15</v>
      </c>
      <c r="D14" s="28" t="s">
        <v>15</v>
      </c>
      <c r="E14" s="28" t="s">
        <v>15</v>
      </c>
      <c r="F14" s="28" t="s">
        <v>15</v>
      </c>
      <c r="G14" s="28" t="s">
        <v>15</v>
      </c>
    </row>
    <row r="15" spans="1:7" ht="15.75" x14ac:dyDescent="0.25">
      <c r="A15" s="8"/>
      <c r="B15" s="7"/>
      <c r="C15" s="26"/>
      <c r="D15" s="26"/>
      <c r="E15" s="26"/>
      <c r="F15" s="26"/>
      <c r="G15" s="26"/>
    </row>
    <row r="16" spans="1:7" ht="22.5" customHeight="1" x14ac:dyDescent="0.25">
      <c r="A16" s="38" t="s">
        <v>102</v>
      </c>
      <c r="B16" s="29">
        <v>38038</v>
      </c>
      <c r="C16" s="30">
        <v>0</v>
      </c>
      <c r="D16" s="30">
        <v>9646</v>
      </c>
      <c r="E16" s="30">
        <v>115</v>
      </c>
      <c r="F16" s="30">
        <f>24067-130</f>
        <v>23937</v>
      </c>
      <c r="G16" s="30">
        <f>SUM(B16:F16)</f>
        <v>71736</v>
      </c>
    </row>
    <row r="17" spans="1:7" ht="24" customHeight="1" x14ac:dyDescent="0.25">
      <c r="A17" s="8" t="s">
        <v>113</v>
      </c>
      <c r="B17" s="29">
        <v>0</v>
      </c>
      <c r="C17" s="30">
        <v>0</v>
      </c>
      <c r="D17" s="30">
        <v>0</v>
      </c>
      <c r="E17" s="30">
        <v>483</v>
      </c>
      <c r="F17" s="30">
        <f>+SCI!I25</f>
        <v>8900</v>
      </c>
      <c r="G17" s="30">
        <f>SUM(B17:F17)</f>
        <v>9383</v>
      </c>
    </row>
    <row r="18" spans="1:7" ht="24" customHeight="1" x14ac:dyDescent="0.25">
      <c r="A18" s="8" t="s">
        <v>104</v>
      </c>
      <c r="B18" s="29">
        <v>0</v>
      </c>
      <c r="C18" s="30">
        <v>0</v>
      </c>
      <c r="D18" s="30">
        <v>0</v>
      </c>
      <c r="E18" s="30">
        <v>0</v>
      </c>
      <c r="F18" s="30">
        <v>-3423</v>
      </c>
      <c r="G18" s="30">
        <f>SUM(B18:F18)</f>
        <v>-3423</v>
      </c>
    </row>
    <row r="19" spans="1:7" ht="24" customHeight="1" thickBot="1" x14ac:dyDescent="0.3">
      <c r="A19" s="8" t="s">
        <v>109</v>
      </c>
      <c r="B19" s="31">
        <f>SUM(B16:B18)</f>
        <v>38038</v>
      </c>
      <c r="C19" s="31">
        <f>SUM(C16:C18)</f>
        <v>0</v>
      </c>
      <c r="D19" s="31">
        <f t="shared" ref="D19:G19" si="0">SUM(D16:D18)</f>
        <v>9646</v>
      </c>
      <c r="E19" s="31">
        <f t="shared" si="0"/>
        <v>598</v>
      </c>
      <c r="F19" s="31">
        <f t="shared" si="0"/>
        <v>29414</v>
      </c>
      <c r="G19" s="31">
        <f t="shared" si="0"/>
        <v>77696</v>
      </c>
    </row>
    <row r="20" spans="1:7" ht="13.5" thickTop="1" x14ac:dyDescent="0.2"/>
    <row r="24" spans="1:7" ht="15.75" x14ac:dyDescent="0.25">
      <c r="A24" s="55" t="s">
        <v>112</v>
      </c>
      <c r="B24" s="89" t="s">
        <v>78</v>
      </c>
      <c r="C24" s="90"/>
      <c r="D24" s="90"/>
      <c r="E24" s="90"/>
      <c r="F24" s="90"/>
      <c r="G24" s="91"/>
    </row>
    <row r="25" spans="1:7" ht="15.75" x14ac:dyDescent="0.25">
      <c r="A25" s="8"/>
      <c r="B25" s="45"/>
      <c r="C25" s="46"/>
      <c r="D25" s="46"/>
      <c r="E25" s="46"/>
      <c r="F25" s="46"/>
      <c r="G25" s="47"/>
    </row>
    <row r="26" spans="1:7" ht="15.75" x14ac:dyDescent="0.25">
      <c r="A26" s="8"/>
      <c r="B26" s="6" t="s">
        <v>37</v>
      </c>
      <c r="C26" s="25" t="s">
        <v>53</v>
      </c>
      <c r="D26" s="81" t="s">
        <v>82</v>
      </c>
      <c r="E26" s="25" t="s">
        <v>54</v>
      </c>
      <c r="F26" s="25" t="s">
        <v>36</v>
      </c>
      <c r="G26" s="25" t="s">
        <v>35</v>
      </c>
    </row>
    <row r="27" spans="1:7" ht="15.75" x14ac:dyDescent="0.25">
      <c r="A27" s="8"/>
      <c r="B27" s="6" t="s">
        <v>34</v>
      </c>
      <c r="C27" s="25" t="s">
        <v>50</v>
      </c>
      <c r="D27" s="25" t="s">
        <v>83</v>
      </c>
      <c r="E27" s="25" t="s">
        <v>55</v>
      </c>
      <c r="F27" s="25" t="s">
        <v>33</v>
      </c>
      <c r="G27" s="26"/>
    </row>
    <row r="28" spans="1:7" ht="15.75" x14ac:dyDescent="0.25">
      <c r="A28" s="8"/>
      <c r="B28" s="6"/>
      <c r="C28" s="25"/>
      <c r="D28" s="25"/>
      <c r="E28" s="25" t="s">
        <v>50</v>
      </c>
      <c r="F28" s="25"/>
      <c r="G28" s="26"/>
    </row>
    <row r="29" spans="1:7" ht="15.75" x14ac:dyDescent="0.25">
      <c r="A29" s="8"/>
      <c r="B29" s="27" t="s">
        <v>15</v>
      </c>
      <c r="C29" s="28" t="s">
        <v>15</v>
      </c>
      <c r="D29" s="28" t="s">
        <v>15</v>
      </c>
      <c r="E29" s="28" t="s">
        <v>15</v>
      </c>
      <c r="F29" s="28" t="s">
        <v>15</v>
      </c>
      <c r="G29" s="28" t="s">
        <v>15</v>
      </c>
    </row>
    <row r="30" spans="1:7" ht="15.75" x14ac:dyDescent="0.25">
      <c r="A30" s="8"/>
      <c r="B30" s="7"/>
      <c r="C30" s="26"/>
      <c r="D30" s="26"/>
      <c r="E30" s="26"/>
      <c r="F30" s="26"/>
      <c r="G30" s="26"/>
    </row>
    <row r="31" spans="1:7" ht="23.25" customHeight="1" x14ac:dyDescent="0.25">
      <c r="A31" s="38" t="s">
        <v>96</v>
      </c>
      <c r="B31" s="29">
        <v>28515</v>
      </c>
      <c r="C31" s="30">
        <v>4057</v>
      </c>
      <c r="D31" s="30">
        <v>0</v>
      </c>
      <c r="E31" s="30">
        <v>229</v>
      </c>
      <c r="F31" s="30">
        <v>21067</v>
      </c>
      <c r="G31" s="30">
        <f>SUM(B31:F31)</f>
        <v>53868</v>
      </c>
    </row>
    <row r="32" spans="1:7" ht="23.25" customHeight="1" x14ac:dyDescent="0.25">
      <c r="A32" s="8" t="s">
        <v>84</v>
      </c>
      <c r="B32" s="29">
        <v>9523</v>
      </c>
      <c r="C32" s="30">
        <v>-4057</v>
      </c>
      <c r="D32" s="30">
        <v>9646</v>
      </c>
      <c r="E32" s="30">
        <v>0</v>
      </c>
      <c r="F32" s="30">
        <v>1050</v>
      </c>
      <c r="G32" s="30">
        <f>SUM(B32:F32)</f>
        <v>16162</v>
      </c>
    </row>
    <row r="33" spans="1:7" ht="22.5" customHeight="1" x14ac:dyDescent="0.25">
      <c r="A33" s="66" t="s">
        <v>89</v>
      </c>
      <c r="B33" s="67">
        <v>0</v>
      </c>
      <c r="C33" s="68">
        <v>0</v>
      </c>
      <c r="D33" s="68">
        <v>0</v>
      </c>
      <c r="E33" s="68">
        <v>0</v>
      </c>
      <c r="F33" s="68">
        <v>0</v>
      </c>
      <c r="G33" s="68">
        <f>SUM(B33:F33)</f>
        <v>0</v>
      </c>
    </row>
    <row r="34" spans="1:7" ht="22.5" customHeight="1" x14ac:dyDescent="0.25">
      <c r="A34" s="69" t="s">
        <v>88</v>
      </c>
      <c r="B34" s="70">
        <v>0</v>
      </c>
      <c r="C34" s="71">
        <v>0</v>
      </c>
      <c r="D34" s="71">
        <v>0</v>
      </c>
      <c r="E34" s="71">
        <v>0</v>
      </c>
      <c r="F34" s="71">
        <v>-14</v>
      </c>
      <c r="G34" s="71">
        <f>SUM(B34:F34)</f>
        <v>-14</v>
      </c>
    </row>
    <row r="35" spans="1:7" ht="22.5" customHeight="1" x14ac:dyDescent="0.25">
      <c r="A35" s="72"/>
      <c r="B35" s="29">
        <f t="shared" ref="B35:G35" si="1">SUM(B33:B34)</f>
        <v>0</v>
      </c>
      <c r="C35" s="76">
        <f t="shared" si="1"/>
        <v>0</v>
      </c>
      <c r="D35" s="76">
        <f t="shared" si="1"/>
        <v>0</v>
      </c>
      <c r="E35" s="76">
        <f t="shared" si="1"/>
        <v>0</v>
      </c>
      <c r="F35" s="30">
        <f t="shared" si="1"/>
        <v>-14</v>
      </c>
      <c r="G35" s="30">
        <f t="shared" si="1"/>
        <v>-14</v>
      </c>
    </row>
    <row r="36" spans="1:7" ht="23.25" customHeight="1" x14ac:dyDescent="0.25">
      <c r="A36" s="8" t="s">
        <v>113</v>
      </c>
      <c r="B36" s="29">
        <v>0</v>
      </c>
      <c r="C36" s="30">
        <v>0</v>
      </c>
      <c r="D36" s="30">
        <v>0</v>
      </c>
      <c r="E36" s="30">
        <v>-114</v>
      </c>
      <c r="F36" s="30">
        <v>8110</v>
      </c>
      <c r="G36" s="30">
        <f>SUM(B36:F36)</f>
        <v>7996</v>
      </c>
    </row>
    <row r="37" spans="1:7" ht="24" customHeight="1" x14ac:dyDescent="0.25">
      <c r="A37" s="8" t="s">
        <v>104</v>
      </c>
      <c r="B37" s="29">
        <v>0</v>
      </c>
      <c r="C37" s="30">
        <v>0</v>
      </c>
      <c r="D37" s="30">
        <v>0</v>
      </c>
      <c r="E37" s="30">
        <v>0</v>
      </c>
      <c r="F37" s="30">
        <v>-6276</v>
      </c>
      <c r="G37" s="30">
        <f>SUM(B37:F37)</f>
        <v>-6276</v>
      </c>
    </row>
    <row r="38" spans="1:7" ht="23.25" customHeight="1" thickBot="1" x14ac:dyDescent="0.3">
      <c r="A38" s="8" t="s">
        <v>110</v>
      </c>
      <c r="B38" s="31">
        <f>+SUM(B35:B37,B31:B32)</f>
        <v>38038</v>
      </c>
      <c r="C38" s="31">
        <f t="shared" ref="C38:G38" si="2">+SUM(C35:C37,C31:C32)</f>
        <v>0</v>
      </c>
      <c r="D38" s="31">
        <f t="shared" si="2"/>
        <v>9646</v>
      </c>
      <c r="E38" s="31">
        <f t="shared" si="2"/>
        <v>115</v>
      </c>
      <c r="F38" s="31">
        <f t="shared" si="2"/>
        <v>23937</v>
      </c>
      <c r="G38" s="31">
        <f t="shared" si="2"/>
        <v>71736</v>
      </c>
    </row>
    <row r="39" spans="1:7" ht="13.5" thickTop="1" x14ac:dyDescent="0.2">
      <c r="E39" s="74"/>
      <c r="F39" s="74"/>
      <c r="G39" s="74"/>
    </row>
    <row r="40" spans="1:7" x14ac:dyDescent="0.2">
      <c r="E40" s="74"/>
      <c r="F40" s="74"/>
      <c r="G40" s="74"/>
    </row>
    <row r="41" spans="1:7" ht="15.75" x14ac:dyDescent="0.25">
      <c r="A41" s="8"/>
    </row>
    <row r="42" spans="1:7" ht="15.75" x14ac:dyDescent="0.25">
      <c r="A42" s="8" t="s">
        <v>94</v>
      </c>
    </row>
    <row r="43" spans="1:7" ht="15.75" x14ac:dyDescent="0.25">
      <c r="A43" s="8" t="s">
        <v>116</v>
      </c>
    </row>
  </sheetData>
  <mergeCells count="3">
    <mergeCell ref="F1:G1"/>
    <mergeCell ref="B9:G9"/>
    <mergeCell ref="B24:G24"/>
  </mergeCells>
  <pageMargins left="0.31496062992125984" right="0.15748031496062992" top="1.1023622047244095" bottom="0.47244094488188976" header="0.51180993000874886" footer="0.51180993000874886"/>
  <pageSetup paperSize="9" scale="6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SCI </vt:lpstr>
      <vt:lpstr>SCI</vt:lpstr>
      <vt:lpstr>SFP</vt:lpstr>
      <vt:lpstr>EQUITY</vt:lpstr>
      <vt:lpstr>SCF</vt:lpstr>
      <vt:lpstr>Sheet1</vt:lpstr>
      <vt:lpstr>EQUITY!Print_Area</vt:lpstr>
      <vt:lpstr>SCF!Print_Area</vt:lpstr>
      <vt:lpstr>SCI!Print_Area</vt:lpstr>
      <vt:lpstr>SFP!Print_Area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Kok</cp:lastModifiedBy>
  <cp:lastPrinted>2015-08-26T04:50:45Z</cp:lastPrinted>
  <dcterms:created xsi:type="dcterms:W3CDTF">2006-08-02T08:16:39Z</dcterms:created>
  <dcterms:modified xsi:type="dcterms:W3CDTF">2015-08-26T04:58:44Z</dcterms:modified>
</cp:coreProperties>
</file>